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35" activeTab="0"/>
  </bookViews>
  <sheets>
    <sheet name="SALDOS 2019" sheetId="1" r:id="rId1"/>
  </sheets>
  <definedNames>
    <definedName name="_xlnm._FilterDatabase" localSheetId="0" hidden="1">'SALDOS 2019'!$A$11:$H$168</definedName>
    <definedName name="_xlnm.Print_Area" localSheetId="0">'SALDOS 2019'!$A$1:$H$177</definedName>
    <definedName name="_xlnm.Print_Titles" localSheetId="0">'SALDOS 2019'!$11:$12</definedName>
  </definedNames>
  <calcPr fullCalcOnLoad="1"/>
</workbook>
</file>

<file path=xl/sharedStrings.xml><?xml version="1.0" encoding="utf-8"?>
<sst xmlns="http://schemas.openxmlformats.org/spreadsheetml/2006/main" count="196" uniqueCount="184">
  <si>
    <t>CONCEPTO</t>
  </si>
  <si>
    <t>SALDO INICIAL</t>
  </si>
  <si>
    <t>MOVIMIENTO DEBITO</t>
  </si>
  <si>
    <t>MOVIMIENTO CRÉDITO</t>
  </si>
  <si>
    <t>SALDO FINAL</t>
  </si>
  <si>
    <t>SALDO FINAL CORRIENTE</t>
  </si>
  <si>
    <t>SALDO FINAL NO CORRIENTE</t>
  </si>
  <si>
    <t>CODIGO CONTABLE</t>
  </si>
  <si>
    <t>NOMBRE</t>
  </si>
  <si>
    <t>ACTIVO</t>
  </si>
  <si>
    <t>EFECTIVO</t>
  </si>
  <si>
    <t>BANCOS Y CORPORACIONES</t>
  </si>
  <si>
    <t>Cuota de Fiscalizacion y Auditaje</t>
  </si>
  <si>
    <t>AVANCES Y ANTICIPOS ENTREGADOS</t>
  </si>
  <si>
    <t>PROPIEDADES, PLANTA Y EQUIPO</t>
  </si>
  <si>
    <t>TERRENOS</t>
  </si>
  <si>
    <t>Urbanos</t>
  </si>
  <si>
    <t>MAQUINARIA Y EQUIPO</t>
  </si>
  <si>
    <t>Equipo de Musica</t>
  </si>
  <si>
    <t>MUEBLES, ENSERES Y EQUIPO DE OFICINA</t>
  </si>
  <si>
    <t>Muebles y Enseres</t>
  </si>
  <si>
    <t>EQUIPOS DE COMUNICACION Y COMPUTACION</t>
  </si>
  <si>
    <t>Equipo de Comunicación</t>
  </si>
  <si>
    <t>Equipo de Computación</t>
  </si>
  <si>
    <t>DEPRECIACION ACUMULADA (CR)</t>
  </si>
  <si>
    <t>Muebles, Enseres y Equipos de Oficina</t>
  </si>
  <si>
    <t>Equipos de Comunicación y Computación</t>
  </si>
  <si>
    <t>OTROS ACTIVOS</t>
  </si>
  <si>
    <t>GASTOS PAGADOS POR ANTICIPADO</t>
  </si>
  <si>
    <t>Seguros</t>
  </si>
  <si>
    <t>Materiales y Suministros</t>
  </si>
  <si>
    <t>PASIVO</t>
  </si>
  <si>
    <t>CUENTAS POR PAGAR</t>
  </si>
  <si>
    <t>Bienes y Servicios</t>
  </si>
  <si>
    <t>Servicios públicos</t>
  </si>
  <si>
    <t>Libranzas</t>
  </si>
  <si>
    <t>Aportes a Escuelas Insdustriales, institutos técnicos y  ESAP</t>
  </si>
  <si>
    <t>RETENCION EN LA FUENTE E IMPUESTO DE TIMBRE</t>
  </si>
  <si>
    <t>Nómina por pagar</t>
  </si>
  <si>
    <t>Cesantías</t>
  </si>
  <si>
    <t>Vacaciones</t>
  </si>
  <si>
    <t>Prima de Vacaciones</t>
  </si>
  <si>
    <t>Prima de Servicios</t>
  </si>
  <si>
    <t>Prima de Navidad</t>
  </si>
  <si>
    <t>PATRIMONIO</t>
  </si>
  <si>
    <t xml:space="preserve">HACIENDA PUBLICA </t>
  </si>
  <si>
    <t>CAPITAL FISCAL</t>
  </si>
  <si>
    <t>INGRESOS</t>
  </si>
  <si>
    <t>TRANSFERENCIAS</t>
  </si>
  <si>
    <t>GASTOS</t>
  </si>
  <si>
    <t>ADMINISTRACION</t>
  </si>
  <si>
    <t>SUELDOS Y SALARIOS</t>
  </si>
  <si>
    <t>Sueldos del Personal</t>
  </si>
  <si>
    <t>Auxilio de Transporte</t>
  </si>
  <si>
    <t>Capacitación, bienestar social y estímulo</t>
  </si>
  <si>
    <t>Subsidio de Alimentación</t>
  </si>
  <si>
    <t>CONTRIBUCIONES EFECTIVAS</t>
  </si>
  <si>
    <t>Aportes a cajas de compensación familiar</t>
  </si>
  <si>
    <t>Cotización a seguridad social en salud</t>
  </si>
  <si>
    <t>Cotización a riesgos profesionales</t>
  </si>
  <si>
    <t>Cotización entidades administradoras reg. prima media</t>
  </si>
  <si>
    <t>APORTES SOBRE LA NOMINA</t>
  </si>
  <si>
    <t>Aportes al  ICBF</t>
  </si>
  <si>
    <t>Aportes  al SENA</t>
  </si>
  <si>
    <t>Aportes ESAP</t>
  </si>
  <si>
    <t xml:space="preserve">Aportes escuelas ind. e inst. técnicos </t>
  </si>
  <si>
    <t>GENERALES</t>
  </si>
  <si>
    <t>Viaticos y Gastos de Viaje</t>
  </si>
  <si>
    <t>CUENTAS DE ORDEN ACREEDORAS</t>
  </si>
  <si>
    <t>ACREEDORAS DE CONTROL</t>
  </si>
  <si>
    <t>OTRAS CUENTAS ACREEDORAS DE CONTROL</t>
  </si>
  <si>
    <t>Otras cuentas acreedoras de control</t>
  </si>
  <si>
    <t>ACREEDORAS POR  CONTRA (DB)</t>
  </si>
  <si>
    <t>Otras cuentas acreedora de control</t>
  </si>
  <si>
    <t>Cuenta corriente</t>
  </si>
  <si>
    <t>Edificaciones</t>
  </si>
  <si>
    <t>OBLIGACIONES LABORALES Y DE SEGURIDAD SOCIAL INTEGRAL</t>
  </si>
  <si>
    <t>Cuotas de Fiscalización y Auditaje</t>
  </si>
  <si>
    <t>ACREEDORAS DE CONTROL POR CONTRA (DB)</t>
  </si>
  <si>
    <t>Aportes a Seguridad Social en Salud</t>
  </si>
  <si>
    <t>Otras Transferencias</t>
  </si>
  <si>
    <t>TRANSFERENCIAS POR COBRAR</t>
  </si>
  <si>
    <t>Prima de servicios</t>
  </si>
  <si>
    <t>OTRAS TRANSFERENCIAS</t>
  </si>
  <si>
    <t>ADQUISICION DE BIENES Y SERVICIOS NACIONALES</t>
  </si>
  <si>
    <t>INGRESOS FISCALES</t>
  </si>
  <si>
    <t>NO TRIBUTARIOS</t>
  </si>
  <si>
    <t>Bonificaciones</t>
  </si>
  <si>
    <t>Seguros Generales</t>
  </si>
  <si>
    <t>Retenciones de Industria y Comercio por Compras</t>
  </si>
  <si>
    <t>Otros avances y anticipos</t>
  </si>
  <si>
    <t>Equipo de Ayuda Audiovisual</t>
  </si>
  <si>
    <t>Para Gastos de Funcionamiento</t>
  </si>
  <si>
    <t>Maquinaria y Equipo</t>
  </si>
  <si>
    <t>Herramientas y Accesorios</t>
  </si>
  <si>
    <t>Redes, Lineas Y Cables</t>
  </si>
  <si>
    <t>Impuesto a las ventas retenido por consignar</t>
  </si>
  <si>
    <t>JOAN JOSE NAVAS DIAZ</t>
  </si>
  <si>
    <t>Profesional Universitario GAF</t>
  </si>
  <si>
    <t>CGN2005_001_SALDOS_Y_MOVIMIENTOS</t>
  </si>
  <si>
    <t>DEPARTAMENTO:</t>
  </si>
  <si>
    <t>ARAUCA</t>
  </si>
  <si>
    <t>MUNICIPIO</t>
  </si>
  <si>
    <t>ENTIDAD:</t>
  </si>
  <si>
    <t>CONTRALORIA DEPARTAMENTAL DE ARAUCA</t>
  </si>
  <si>
    <t>CODIGO:</t>
  </si>
  <si>
    <t>FECHA DE CORTE:</t>
  </si>
  <si>
    <t xml:space="preserve">PERÍODO DE MOVIMIENTO: </t>
  </si>
  <si>
    <t>Mantenimiento</t>
  </si>
  <si>
    <t>Impresos, Publicaciones, Suscripciones</t>
  </si>
  <si>
    <t>CUENTAS POR COBRAR</t>
  </si>
  <si>
    <t>CONTRIBUCIONES, TASAS E INGRESOS NO TRIBUTARIOS</t>
  </si>
  <si>
    <t>EDIFICACIONES</t>
  </si>
  <si>
    <t>Edificaciones de Propiedad de Terceros</t>
  </si>
  <si>
    <t>Avances para viáticos y gastos de viaje</t>
  </si>
  <si>
    <t>RECURSOS A FAVOR DE TERCEROS</t>
  </si>
  <si>
    <t>Rendimientos Financieros</t>
  </si>
  <si>
    <t>DESCUENTOS DE NOMINA</t>
  </si>
  <si>
    <t>Aportes a Fondos Pensionales</t>
  </si>
  <si>
    <t>Rentas de Trabajo</t>
  </si>
  <si>
    <t>OTRAS CUENTAS POR PAGAR</t>
  </si>
  <si>
    <t>Aportes al ICBF Y SENA</t>
  </si>
  <si>
    <t>Servicios Públicos</t>
  </si>
  <si>
    <t>Otras Cuentas por Pagar</t>
  </si>
  <si>
    <t>BENEFICIOS A LOS EMPLEADOS A CORTO PLAZO</t>
  </si>
  <si>
    <t>Intereses Sobre Cesantías</t>
  </si>
  <si>
    <t>Aportes a Riesgos Laborales</t>
  </si>
  <si>
    <t>Capital Fiscal</t>
  </si>
  <si>
    <t>IMPACTOS POR LA TRANSICIÓN AL NUEVO MARCO DE REGULACIÓN</t>
  </si>
  <si>
    <t>Propiedades, Planta y Equipo</t>
  </si>
  <si>
    <t>Activos Intangibles</t>
  </si>
  <si>
    <t>Otros Activos</t>
  </si>
  <si>
    <t>PRESTACIONES SOCIALES</t>
  </si>
  <si>
    <t>510701</t>
  </si>
  <si>
    <t>510702</t>
  </si>
  <si>
    <t>510703</t>
  </si>
  <si>
    <t>Intereses a las cesantías</t>
  </si>
  <si>
    <t>510704</t>
  </si>
  <si>
    <t>Prima de vacaciones</t>
  </si>
  <si>
    <t>510705</t>
  </si>
  <si>
    <t>Prima de navidad</t>
  </si>
  <si>
    <t>510706</t>
  </si>
  <si>
    <t>510707</t>
  </si>
  <si>
    <t>Bonificación especial de recreación</t>
  </si>
  <si>
    <t>510790</t>
  </si>
  <si>
    <t>Otras primas</t>
  </si>
  <si>
    <t>DETERIORO, DEPRECIACIONES, AMORTIZACIONES Y PROVISIONES</t>
  </si>
  <si>
    <t>DEPRECIACIÓN DE PROPIEDADES, PLANTA Y EQUIPO</t>
  </si>
  <si>
    <t>536001</t>
  </si>
  <si>
    <t>536004</t>
  </si>
  <si>
    <t>536006</t>
  </si>
  <si>
    <t>536007</t>
  </si>
  <si>
    <t>Muebles, Enseres y Equipo de Oficina</t>
  </si>
  <si>
    <t>Anticipo para adquisición de Bienes y Servicios</t>
  </si>
  <si>
    <t>Honorarios</t>
  </si>
  <si>
    <t>GASTOS DE PERSONAL DIVERSOS</t>
  </si>
  <si>
    <t>OTROS GASTOS</t>
  </si>
  <si>
    <t>COMISIONES</t>
  </si>
  <si>
    <t>Comisiones, Servicios Financieros</t>
  </si>
  <si>
    <t>OTRAS CUENTAS POR COBRAR</t>
  </si>
  <si>
    <t>Compras</t>
  </si>
  <si>
    <t>Contratos de Personal Temporal</t>
  </si>
  <si>
    <t>Otras cuentas por cobrar</t>
  </si>
  <si>
    <t>243605</t>
  </si>
  <si>
    <t>Servicios</t>
  </si>
  <si>
    <t>511123</t>
  </si>
  <si>
    <t>Comunicaciones y transporte</t>
  </si>
  <si>
    <t>RESULTADO DEL EJERCICIO</t>
  </si>
  <si>
    <t>CIERRE DE INGRESOS, GASTOS Y COSTOS</t>
  </si>
  <si>
    <t>Cierre de Ingresos, Gastos y Costos</t>
  </si>
  <si>
    <t>Pérdida o Déficit del Ejercicio</t>
  </si>
  <si>
    <t>Cifras en Pesos Colombianos</t>
  </si>
  <si>
    <t>Contratos de Construcción</t>
  </si>
  <si>
    <t>Contralora Departamental de Arauca</t>
  </si>
  <si>
    <t>01/01/2019 A 31/12/2019</t>
  </si>
  <si>
    <t>Derechos Cobrados por Terceros</t>
  </si>
  <si>
    <t>Incapacidades</t>
  </si>
  <si>
    <t>RESULTADOS DE EJERCICIOS ANTERIORES</t>
  </si>
  <si>
    <t>Utilidades o Excedentes</t>
  </si>
  <si>
    <t>Pérdidas o Déficits del Ejercicio</t>
  </si>
  <si>
    <t>510802</t>
  </si>
  <si>
    <t>Gastos De Personal Diversos</t>
  </si>
  <si>
    <t>Dotación y suministro a trabajadores</t>
  </si>
  <si>
    <t>MYRIAM CONSTANZA CRISTIANO NUÑEZ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</si>
</sst>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dd/mm/yyyy;@"/>
    <numFmt numFmtId="201" formatCode="dd/mm/yy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_(* #,##0_);_(* \(#,##0\);_(* &quot;-&quot;??_);_(@_)"/>
    <numFmt numFmtId="206" formatCode="_ * #,##0_ ;_ * \-#,##0_ ;_ * &quot;-&quot;??_ ;_ @_ "/>
    <numFmt numFmtId="207" formatCode="_ * #,##0.0_ ;_ * \-#,##0.0_ ;_ * &quot;-&quot;??_ ;_ @_ "/>
    <numFmt numFmtId="208" formatCode="_ * #,##0.000_ ;_ * \-#,##0.000_ ;_ * &quot;-&quot;??_ ;_ @_ "/>
    <numFmt numFmtId="209" formatCode="_ * #,##0.0000_ ;_ * \-#,##0.0000_ ;_ * &quot;-&quot;??_ ;_ @_ "/>
    <numFmt numFmtId="210" formatCode="_ &quot;$&quot;\ * #,##0.000_ ;_ &quot;$&quot;\ * \-#,##0.000_ ;_ &quot;$&quot;\ * &quot;-&quot;??_ ;_ @_ "/>
    <numFmt numFmtId="211" formatCode="#,##0.0;\-#,##0.0"/>
    <numFmt numFmtId="212" formatCode="#,##0.00_ ;\-#,##0.00\ "/>
    <numFmt numFmtId="213" formatCode="_ * #,##0.0_ ;_ * \-#,##0.0_ ;_ * &quot;-&quot;_ ;_ @_ "/>
    <numFmt numFmtId="214" formatCode="_ * #,##0.00_ ;_ * \-#,##0.00_ ;_ * &quot;-&quot;_ ;_ @_ "/>
  </numFmts>
  <fonts count="49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ahoma"/>
      <family val="2"/>
    </font>
    <font>
      <b/>
      <i/>
      <sz val="12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37" fontId="6" fillId="0" borderId="0" xfId="0" applyNumberFormat="1" applyFont="1" applyFill="1" applyBorder="1" applyAlignment="1">
      <alignment horizontal="right" wrapText="1"/>
    </xf>
    <xf numFmtId="37" fontId="6" fillId="0" borderId="0" xfId="49" applyNumberFormat="1" applyFont="1" applyBorder="1" applyAlignment="1">
      <alignment horizontal="right"/>
    </xf>
    <xf numFmtId="37" fontId="5" fillId="33" borderId="0" xfId="0" applyNumberFormat="1" applyFont="1" applyFill="1" applyBorder="1" applyAlignment="1">
      <alignment horizontal="right" vertical="center"/>
    </xf>
    <xf numFmtId="37" fontId="6" fillId="33" borderId="0" xfId="49" applyNumberFormat="1" applyFont="1" applyFill="1" applyBorder="1" applyAlignment="1">
      <alignment horizontal="right"/>
    </xf>
    <xf numFmtId="37" fontId="6" fillId="0" borderId="0" xfId="49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Continuous" vertical="center"/>
    </xf>
    <xf numFmtId="0" fontId="10" fillId="34" borderId="11" xfId="0" applyFont="1" applyFill="1" applyBorder="1" applyAlignment="1">
      <alignment horizontal="centerContinuous" vertical="center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3" xfId="0" applyNumberFormat="1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9" fillId="36" borderId="14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Continuous" vertical="center"/>
    </xf>
    <xf numFmtId="3" fontId="5" fillId="0" borderId="0" xfId="5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200" fontId="5" fillId="0" borderId="0" xfId="0" applyNumberFormat="1" applyFont="1" applyFill="1" applyAlignment="1">
      <alignment horizontal="left" vertical="center"/>
    </xf>
    <xf numFmtId="201" fontId="5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3" fontId="5" fillId="0" borderId="0" xfId="5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Continuous" vertical="center"/>
    </xf>
    <xf numFmtId="3" fontId="12" fillId="0" borderId="0" xfId="50" applyNumberFormat="1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9" fontId="9" fillId="35" borderId="15" xfId="0" applyNumberFormat="1" applyFont="1" applyFill="1" applyBorder="1" applyAlignment="1">
      <alignment horizontal="right" wrapText="1"/>
    </xf>
    <xf numFmtId="39" fontId="9" fillId="35" borderId="15" xfId="0" applyNumberFormat="1" applyFont="1" applyFill="1" applyBorder="1" applyAlignment="1">
      <alignment horizontal="right" vertical="center" wrapText="1"/>
    </xf>
    <xf numFmtId="39" fontId="9" fillId="35" borderId="15" xfId="49" applyNumberFormat="1" applyFont="1" applyFill="1" applyBorder="1" applyAlignment="1">
      <alignment horizontal="right" wrapText="1"/>
    </xf>
    <xf numFmtId="39" fontId="9" fillId="35" borderId="16" xfId="49" applyNumberFormat="1" applyFont="1" applyFill="1" applyBorder="1" applyAlignment="1">
      <alignment horizontal="right" wrapText="1"/>
    </xf>
    <xf numFmtId="39" fontId="9" fillId="0" borderId="15" xfId="0" applyNumberFormat="1" applyFont="1" applyFill="1" applyBorder="1" applyAlignment="1">
      <alignment horizontal="right" wrapText="1"/>
    </xf>
    <xf numFmtId="39" fontId="9" fillId="0" borderId="15" xfId="49" applyNumberFormat="1" applyFont="1" applyBorder="1" applyAlignment="1">
      <alignment horizontal="right"/>
    </xf>
    <xf numFmtId="39" fontId="9" fillId="33" borderId="15" xfId="0" applyNumberFormat="1" applyFont="1" applyFill="1" applyBorder="1" applyAlignment="1">
      <alignment horizontal="right" vertical="center"/>
    </xf>
    <xf numFmtId="39" fontId="9" fillId="33" borderId="15" xfId="49" applyNumberFormat="1" applyFont="1" applyFill="1" applyBorder="1" applyAlignment="1">
      <alignment horizontal="right"/>
    </xf>
    <xf numFmtId="39" fontId="9" fillId="0" borderId="16" xfId="49" applyNumberFormat="1" applyFont="1" applyBorder="1" applyAlignment="1">
      <alignment horizontal="right" vertical="center"/>
    </xf>
    <xf numFmtId="39" fontId="10" fillId="0" borderId="15" xfId="0" applyNumberFormat="1" applyFont="1" applyFill="1" applyBorder="1" applyAlignment="1" applyProtection="1">
      <alignment horizontal="right" wrapText="1"/>
      <protection/>
    </xf>
    <xf numFmtId="39" fontId="10" fillId="0" borderId="15" xfId="49" applyNumberFormat="1" applyFont="1" applyFill="1" applyBorder="1" applyAlignment="1">
      <alignment horizontal="right"/>
    </xf>
    <xf numFmtId="39" fontId="10" fillId="0" borderId="15" xfId="0" applyNumberFormat="1" applyFont="1" applyFill="1" applyBorder="1" applyAlignment="1">
      <alignment horizontal="right" vertical="center"/>
    </xf>
    <xf numFmtId="39" fontId="10" fillId="0" borderId="16" xfId="49" applyNumberFormat="1" applyFont="1" applyFill="1" applyBorder="1" applyAlignment="1">
      <alignment horizontal="right" vertical="center"/>
    </xf>
    <xf numFmtId="39" fontId="10" fillId="0" borderId="15" xfId="0" applyNumberFormat="1" applyFont="1" applyFill="1" applyBorder="1" applyAlignment="1">
      <alignment horizontal="right" wrapText="1"/>
    </xf>
    <xf numFmtId="39" fontId="10" fillId="0" borderId="15" xfId="49" applyNumberFormat="1" applyFont="1" applyFill="1" applyBorder="1" applyAlignment="1">
      <alignment horizontal="right" vertical="center"/>
    </xf>
    <xf numFmtId="39" fontId="10" fillId="0" borderId="15" xfId="0" applyNumberFormat="1" applyFont="1" applyFill="1" applyBorder="1" applyAlignment="1">
      <alignment horizontal="right"/>
    </xf>
    <xf numFmtId="39" fontId="10" fillId="0" borderId="15" xfId="49" applyNumberFormat="1" applyFont="1" applyBorder="1" applyAlignment="1">
      <alignment horizontal="right" vertical="center"/>
    </xf>
    <xf numFmtId="39" fontId="10" fillId="33" borderId="15" xfId="0" applyNumberFormat="1" applyFont="1" applyFill="1" applyBorder="1" applyAlignment="1">
      <alignment horizontal="right" vertical="center"/>
    </xf>
    <xf numFmtId="39" fontId="10" fillId="33" borderId="15" xfId="49" applyNumberFormat="1" applyFont="1" applyFill="1" applyBorder="1" applyAlignment="1">
      <alignment horizontal="right"/>
    </xf>
    <xf numFmtId="39" fontId="10" fillId="0" borderId="16" xfId="49" applyNumberFormat="1" applyFont="1" applyBorder="1" applyAlignment="1">
      <alignment horizontal="right" vertical="center"/>
    </xf>
    <xf numFmtId="39" fontId="9" fillId="0" borderId="15" xfId="49" applyNumberFormat="1" applyFont="1" applyBorder="1" applyAlignment="1">
      <alignment horizontal="right" vertical="center"/>
    </xf>
    <xf numFmtId="39" fontId="9" fillId="0" borderId="16" xfId="49" applyNumberFormat="1" applyFont="1" applyBorder="1" applyAlignment="1">
      <alignment horizontal="right"/>
    </xf>
    <xf numFmtId="39" fontId="10" fillId="0" borderId="16" xfId="49" applyNumberFormat="1" applyFont="1" applyBorder="1" applyAlignment="1">
      <alignment horizontal="right"/>
    </xf>
    <xf numFmtId="39" fontId="9" fillId="0" borderId="15" xfId="0" applyNumberFormat="1" applyFont="1" applyBorder="1" applyAlignment="1">
      <alignment horizontal="right"/>
    </xf>
    <xf numFmtId="39" fontId="10" fillId="0" borderId="16" xfId="49" applyNumberFormat="1" applyFont="1" applyFill="1" applyBorder="1" applyAlignment="1">
      <alignment horizontal="right"/>
    </xf>
    <xf numFmtId="39" fontId="10" fillId="0" borderId="15" xfId="49" applyNumberFormat="1" applyFont="1" applyBorder="1" applyAlignment="1">
      <alignment horizontal="right"/>
    </xf>
    <xf numFmtId="39" fontId="9" fillId="0" borderId="15" xfId="0" applyNumberFormat="1" applyFont="1" applyFill="1" applyBorder="1" applyAlignment="1">
      <alignment horizontal="right" vertical="center"/>
    </xf>
    <xf numFmtId="39" fontId="9" fillId="0" borderId="16" xfId="49" applyNumberFormat="1" applyFont="1" applyFill="1" applyBorder="1" applyAlignment="1">
      <alignment horizontal="right"/>
    </xf>
    <xf numFmtId="39" fontId="9" fillId="36" borderId="15" xfId="0" applyNumberFormat="1" applyFont="1" applyFill="1" applyBorder="1" applyAlignment="1">
      <alignment horizontal="right" wrapText="1"/>
    </xf>
    <xf numFmtId="39" fontId="9" fillId="36" borderId="15" xfId="0" applyNumberFormat="1" applyFont="1" applyFill="1" applyBorder="1" applyAlignment="1">
      <alignment horizontal="right" vertical="center"/>
    </xf>
    <xf numFmtId="39" fontId="9" fillId="36" borderId="15" xfId="49" applyNumberFormat="1" applyFont="1" applyFill="1" applyBorder="1" applyAlignment="1">
      <alignment horizontal="right"/>
    </xf>
    <xf numFmtId="39" fontId="9" fillId="36" borderId="16" xfId="49" applyNumberFormat="1" applyFont="1" applyFill="1" applyBorder="1" applyAlignment="1">
      <alignment horizontal="right"/>
    </xf>
    <xf numFmtId="39" fontId="9" fillId="0" borderId="15" xfId="49" applyNumberFormat="1" applyFont="1" applyFill="1" applyBorder="1" applyAlignment="1">
      <alignment horizontal="right"/>
    </xf>
    <xf numFmtId="39" fontId="10" fillId="0" borderId="16" xfId="0" applyNumberFormat="1" applyFont="1" applyFill="1" applyBorder="1" applyAlignment="1">
      <alignment horizontal="right"/>
    </xf>
    <xf numFmtId="39" fontId="9" fillId="36" borderId="16" xfId="0" applyNumberFormat="1" applyFont="1" applyFill="1" applyBorder="1" applyAlignment="1">
      <alignment horizontal="right"/>
    </xf>
    <xf numFmtId="39" fontId="9" fillId="0" borderId="16" xfId="0" applyNumberFormat="1" applyFont="1" applyBorder="1" applyAlignment="1">
      <alignment horizontal="right"/>
    </xf>
    <xf numFmtId="39" fontId="10" fillId="0" borderId="16" xfId="0" applyNumberFormat="1" applyFont="1" applyBorder="1" applyAlignment="1">
      <alignment horizontal="right"/>
    </xf>
    <xf numFmtId="39" fontId="11" fillId="33" borderId="15" xfId="0" applyNumberFormat="1" applyFont="1" applyFill="1" applyBorder="1" applyAlignment="1">
      <alignment horizontal="right" vertical="center"/>
    </xf>
    <xf numFmtId="39" fontId="13" fillId="33" borderId="15" xfId="0" applyNumberFormat="1" applyFont="1" applyFill="1" applyBorder="1" applyAlignment="1">
      <alignment horizontal="right" vertical="center"/>
    </xf>
    <xf numFmtId="39" fontId="9" fillId="0" borderId="16" xfId="0" applyNumberFormat="1" applyFont="1" applyFill="1" applyBorder="1" applyAlignment="1">
      <alignment horizontal="right"/>
    </xf>
    <xf numFmtId="214" fontId="1" fillId="0" borderId="0" xfId="50" applyNumberFormat="1" applyFont="1" applyFill="1" applyBorder="1" applyAlignment="1">
      <alignment vertical="center"/>
    </xf>
    <xf numFmtId="214" fontId="2" fillId="0" borderId="0" xfId="50" applyNumberFormat="1" applyFont="1" applyAlignment="1">
      <alignment vertical="center"/>
    </xf>
    <xf numFmtId="214" fontId="2" fillId="0" borderId="0" xfId="50" applyNumberFormat="1" applyFont="1" applyAlignment="1">
      <alignment vertical="center" wrapText="1"/>
    </xf>
    <xf numFmtId="214" fontId="1" fillId="33" borderId="0" xfId="50" applyNumberFormat="1" applyFont="1" applyFill="1" applyBorder="1" applyAlignment="1">
      <alignment vertical="center"/>
    </xf>
    <xf numFmtId="214" fontId="1" fillId="0" borderId="0" xfId="50" applyNumberFormat="1" applyFont="1" applyBorder="1" applyAlignment="1">
      <alignment vertical="center"/>
    </xf>
    <xf numFmtId="214" fontId="2" fillId="0" borderId="0" xfId="50" applyNumberFormat="1" applyFont="1" applyFill="1" applyBorder="1" applyAlignment="1">
      <alignment vertical="center"/>
    </xf>
    <xf numFmtId="214" fontId="2" fillId="0" borderId="0" xfId="50" applyNumberFormat="1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39" fontId="10" fillId="0" borderId="0" xfId="0" applyNumberFormat="1" applyFont="1" applyFill="1" applyBorder="1" applyAlignment="1">
      <alignment horizontal="right" wrapText="1"/>
    </xf>
    <xf numFmtId="39" fontId="10" fillId="0" borderId="0" xfId="49" applyNumberFormat="1" applyFont="1" applyFill="1" applyBorder="1" applyAlignment="1">
      <alignment horizontal="right"/>
    </xf>
    <xf numFmtId="39" fontId="10" fillId="0" borderId="0" xfId="49" applyNumberFormat="1" applyFont="1" applyBorder="1" applyAlignment="1">
      <alignment horizontal="right"/>
    </xf>
    <xf numFmtId="39" fontId="10" fillId="33" borderId="0" xfId="0" applyNumberFormat="1" applyFont="1" applyFill="1" applyBorder="1" applyAlignment="1">
      <alignment horizontal="right" vertical="center"/>
    </xf>
    <xf numFmtId="39" fontId="10" fillId="33" borderId="0" xfId="49" applyNumberFormat="1" applyFont="1" applyFill="1" applyBorder="1" applyAlignment="1">
      <alignment horizontal="right"/>
    </xf>
    <xf numFmtId="189" fontId="1" fillId="0" borderId="0" xfId="50" applyFont="1" applyBorder="1" applyAlignment="1">
      <alignment vertical="center"/>
    </xf>
    <xf numFmtId="0" fontId="10" fillId="34" borderId="17" xfId="0" applyNumberFormat="1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/>
    </xf>
    <xf numFmtId="0" fontId="10" fillId="34" borderId="19" xfId="0" applyNumberFormat="1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showGridLines="0" tabSelected="1" view="pageBreakPreview" zoomScale="85" zoomScaleNormal="70" zoomScaleSheetLayoutView="85" zoomScalePageLayoutView="0" workbookViewId="0" topLeftCell="A160">
      <selection activeCell="C173" sqref="C173"/>
    </sheetView>
  </sheetViews>
  <sheetFormatPr defaultColWidth="11.421875" defaultRowHeight="19.5" customHeight="1"/>
  <cols>
    <col min="1" max="1" width="18.421875" style="3" customWidth="1"/>
    <col min="2" max="2" width="75.00390625" style="7" customWidth="1"/>
    <col min="3" max="3" width="20.28125" style="7" customWidth="1"/>
    <col min="4" max="4" width="18.00390625" style="2" customWidth="1"/>
    <col min="5" max="5" width="17.8515625" style="4" customWidth="1"/>
    <col min="6" max="6" width="19.28125" style="4" customWidth="1"/>
    <col min="7" max="7" width="17.140625" style="3" customWidth="1"/>
    <col min="8" max="8" width="19.57421875" style="3" customWidth="1"/>
    <col min="9" max="9" width="19.00390625" style="111" bestFit="1" customWidth="1"/>
    <col min="10" max="10" width="12.8515625" style="2" bestFit="1" customWidth="1"/>
    <col min="11" max="11" width="13.28125" style="2" bestFit="1" customWidth="1"/>
    <col min="12" max="12" width="14.140625" style="2" bestFit="1" customWidth="1"/>
    <col min="13" max="16384" width="11.421875" style="2" customWidth="1"/>
  </cols>
  <sheetData>
    <row r="1" spans="1:8" ht="19.5" customHeight="1">
      <c r="A1" s="128" t="s">
        <v>99</v>
      </c>
      <c r="B1" s="128"/>
      <c r="C1" s="128"/>
      <c r="D1" s="128"/>
      <c r="E1" s="128"/>
      <c r="F1" s="128"/>
      <c r="G1" s="128"/>
      <c r="H1" s="128"/>
    </row>
    <row r="3" spans="1:8" ht="19.5" customHeight="1">
      <c r="A3" s="55" t="s">
        <v>100</v>
      </c>
      <c r="B3" s="56" t="s">
        <v>101</v>
      </c>
      <c r="C3" s="2"/>
      <c r="D3" s="57"/>
      <c r="E3" s="57"/>
      <c r="F3" s="56"/>
      <c r="G3" s="58"/>
      <c r="H3" s="58"/>
    </row>
    <row r="4" spans="1:8" ht="19.5" customHeight="1">
      <c r="A4" s="55" t="s">
        <v>102</v>
      </c>
      <c r="B4" s="56" t="s">
        <v>101</v>
      </c>
      <c r="C4" s="56"/>
      <c r="D4" s="56"/>
      <c r="E4" s="56"/>
      <c r="F4" s="56"/>
      <c r="G4" s="58"/>
      <c r="H4" s="58"/>
    </row>
    <row r="5" spans="1:8" ht="19.5" customHeight="1">
      <c r="A5" s="55" t="s">
        <v>103</v>
      </c>
      <c r="B5" s="56" t="s">
        <v>104</v>
      </c>
      <c r="C5" s="5"/>
      <c r="D5" s="5"/>
      <c r="E5" s="5"/>
      <c r="F5" s="5"/>
      <c r="G5" s="58"/>
      <c r="H5" s="58"/>
    </row>
    <row r="6" spans="1:8" ht="19.5" customHeight="1">
      <c r="A6" s="59" t="s">
        <v>105</v>
      </c>
      <c r="B6" s="6">
        <v>190081000</v>
      </c>
      <c r="C6" s="60"/>
      <c r="D6" s="60"/>
      <c r="E6" s="60"/>
      <c r="F6" s="60"/>
      <c r="G6" s="58"/>
      <c r="H6" s="58"/>
    </row>
    <row r="7" spans="1:8" ht="19.5" customHeight="1">
      <c r="A7" s="59" t="s">
        <v>106</v>
      </c>
      <c r="B7" s="61">
        <v>43830</v>
      </c>
      <c r="C7" s="62"/>
      <c r="D7" s="62"/>
      <c r="E7" s="62"/>
      <c r="F7" s="62"/>
      <c r="G7" s="58"/>
      <c r="H7" s="58"/>
    </row>
    <row r="8" spans="1:8" ht="28.5">
      <c r="A8" s="63" t="s">
        <v>107</v>
      </c>
      <c r="B8" s="64" t="s">
        <v>174</v>
      </c>
      <c r="C8" s="64"/>
      <c r="D8" s="64"/>
      <c r="E8" s="64"/>
      <c r="F8" s="64"/>
      <c r="G8" s="65"/>
      <c r="H8" s="65"/>
    </row>
    <row r="9" spans="1:8" ht="19.5" customHeight="1">
      <c r="A9" s="66"/>
      <c r="B9" s="66"/>
      <c r="C9" s="66"/>
      <c r="D9" s="66"/>
      <c r="E9" s="66"/>
      <c r="F9" s="66"/>
      <c r="G9" s="67" t="s">
        <v>171</v>
      </c>
      <c r="H9" s="67"/>
    </row>
    <row r="10" spans="1:8" ht="19.5" customHeight="1" thickBot="1">
      <c r="A10" s="68"/>
      <c r="B10" s="69"/>
      <c r="C10" s="69"/>
      <c r="D10" s="69"/>
      <c r="E10" s="69"/>
      <c r="F10" s="69"/>
      <c r="G10" s="58"/>
      <c r="H10" s="58"/>
    </row>
    <row r="11" spans="1:9" s="1" customFormat="1" ht="19.5" customHeight="1">
      <c r="A11" s="32" t="s">
        <v>0</v>
      </c>
      <c r="B11" s="33"/>
      <c r="C11" s="125" t="s">
        <v>1</v>
      </c>
      <c r="D11" s="125" t="s">
        <v>2</v>
      </c>
      <c r="E11" s="125" t="s">
        <v>3</v>
      </c>
      <c r="F11" s="125" t="s">
        <v>4</v>
      </c>
      <c r="G11" s="125" t="s">
        <v>5</v>
      </c>
      <c r="H11" s="130" t="s">
        <v>6</v>
      </c>
      <c r="I11" s="112"/>
    </row>
    <row r="12" spans="1:9" s="1" customFormat="1" ht="28.5">
      <c r="A12" s="34" t="s">
        <v>7</v>
      </c>
      <c r="B12" s="35" t="s">
        <v>8</v>
      </c>
      <c r="C12" s="126"/>
      <c r="D12" s="126"/>
      <c r="E12" s="126"/>
      <c r="F12" s="126"/>
      <c r="G12" s="126"/>
      <c r="H12" s="131"/>
      <c r="I12" s="112"/>
    </row>
    <row r="13" spans="1:9" s="20" customFormat="1" ht="19.5" customHeight="1">
      <c r="A13" s="36">
        <v>100000</v>
      </c>
      <c r="B13" s="37" t="s">
        <v>9</v>
      </c>
      <c r="C13" s="70">
        <v>1442962412</v>
      </c>
      <c r="D13" s="70">
        <f>D14+D17+D25+D45</f>
        <v>4067932346</v>
      </c>
      <c r="E13" s="70">
        <f>E14+E17+E25+E45</f>
        <v>4089935921</v>
      </c>
      <c r="F13" s="71">
        <f aca="true" t="shared" si="0" ref="F13:F38">+C13+D13-E13</f>
        <v>1420958837</v>
      </c>
      <c r="G13" s="72">
        <f>G14+G17</f>
        <v>37266643</v>
      </c>
      <c r="H13" s="73">
        <f>H25+H45</f>
        <v>1383692194</v>
      </c>
      <c r="I13" s="113"/>
    </row>
    <row r="14" spans="1:9" s="18" customFormat="1" ht="19.5" customHeight="1">
      <c r="A14" s="38">
        <v>110000</v>
      </c>
      <c r="B14" s="39" t="s">
        <v>10</v>
      </c>
      <c r="C14" s="74">
        <v>34779560</v>
      </c>
      <c r="D14" s="75">
        <f>D15</f>
        <v>1852365411</v>
      </c>
      <c r="E14" s="75">
        <f>E15</f>
        <v>1849878328</v>
      </c>
      <c r="F14" s="76">
        <f t="shared" si="0"/>
        <v>37266643</v>
      </c>
      <c r="G14" s="77">
        <f>F14</f>
        <v>37266643</v>
      </c>
      <c r="H14" s="78">
        <v>0</v>
      </c>
      <c r="I14" s="114"/>
    </row>
    <row r="15" spans="1:9" s="18" customFormat="1" ht="19.5" customHeight="1">
      <c r="A15" s="38">
        <v>111000</v>
      </c>
      <c r="B15" s="39" t="s">
        <v>11</v>
      </c>
      <c r="C15" s="74">
        <v>34779560</v>
      </c>
      <c r="D15" s="75">
        <f>D16</f>
        <v>1852365411</v>
      </c>
      <c r="E15" s="75">
        <f>E16</f>
        <v>1849878328</v>
      </c>
      <c r="F15" s="76">
        <f t="shared" si="0"/>
        <v>37266643</v>
      </c>
      <c r="G15" s="77">
        <f aca="true" t="shared" si="1" ref="G15:G21">F15</f>
        <v>37266643</v>
      </c>
      <c r="H15" s="78">
        <v>0</v>
      </c>
      <c r="I15" s="114"/>
    </row>
    <row r="16" spans="1:9" s="9" customFormat="1" ht="19.5" customHeight="1">
      <c r="A16" s="40">
        <v>111005</v>
      </c>
      <c r="B16" s="41" t="s">
        <v>74</v>
      </c>
      <c r="C16" s="79">
        <v>34779560</v>
      </c>
      <c r="D16" s="80">
        <v>1852365411</v>
      </c>
      <c r="E16" s="80">
        <v>1849878328</v>
      </c>
      <c r="F16" s="81">
        <f t="shared" si="0"/>
        <v>37266643</v>
      </c>
      <c r="G16" s="80">
        <f t="shared" si="1"/>
        <v>37266643</v>
      </c>
      <c r="H16" s="82">
        <v>0</v>
      </c>
      <c r="I16" s="115"/>
    </row>
    <row r="17" spans="1:9" s="18" customFormat="1" ht="19.5" customHeight="1">
      <c r="A17" s="38">
        <v>130000</v>
      </c>
      <c r="B17" s="39" t="s">
        <v>110</v>
      </c>
      <c r="C17" s="74">
        <v>0</v>
      </c>
      <c r="D17" s="75">
        <f>D18+D20+D22</f>
        <v>1850987305</v>
      </c>
      <c r="E17" s="75">
        <f>E18+E20+E22</f>
        <v>1850987305</v>
      </c>
      <c r="F17" s="76">
        <f t="shared" si="0"/>
        <v>0</v>
      </c>
      <c r="G17" s="77">
        <f t="shared" si="1"/>
        <v>0</v>
      </c>
      <c r="H17" s="78">
        <v>0</v>
      </c>
      <c r="I17" s="114"/>
    </row>
    <row r="18" spans="1:9" s="18" customFormat="1" ht="19.5" customHeight="1">
      <c r="A18" s="38">
        <v>131100</v>
      </c>
      <c r="B18" s="39" t="s">
        <v>111</v>
      </c>
      <c r="C18" s="75">
        <v>0</v>
      </c>
      <c r="D18" s="75">
        <f>D19</f>
        <v>451240948</v>
      </c>
      <c r="E18" s="75">
        <f>E19</f>
        <v>451240948</v>
      </c>
      <c r="F18" s="76">
        <f t="shared" si="0"/>
        <v>0</v>
      </c>
      <c r="G18" s="77">
        <f t="shared" si="1"/>
        <v>0</v>
      </c>
      <c r="H18" s="78">
        <v>0</v>
      </c>
      <c r="I18" s="114"/>
    </row>
    <row r="19" spans="1:9" s="9" customFormat="1" ht="19.5" customHeight="1">
      <c r="A19" s="40">
        <v>131128</v>
      </c>
      <c r="B19" s="42" t="s">
        <v>12</v>
      </c>
      <c r="C19" s="83">
        <v>0</v>
      </c>
      <c r="D19" s="84">
        <v>451240948</v>
      </c>
      <c r="E19" s="85">
        <v>451240948</v>
      </c>
      <c r="F19" s="81">
        <f t="shared" si="0"/>
        <v>0</v>
      </c>
      <c r="G19" s="80">
        <f t="shared" si="1"/>
        <v>0</v>
      </c>
      <c r="H19" s="82">
        <v>0</v>
      </c>
      <c r="I19" s="115"/>
    </row>
    <row r="20" spans="1:9" s="18" customFormat="1" ht="19.5" customHeight="1">
      <c r="A20" s="38">
        <v>133700</v>
      </c>
      <c r="B20" s="39" t="s">
        <v>81</v>
      </c>
      <c r="C20" s="74">
        <v>0</v>
      </c>
      <c r="D20" s="75">
        <f>D21</f>
        <v>1397964713</v>
      </c>
      <c r="E20" s="75">
        <f>E21</f>
        <v>1397964713</v>
      </c>
      <c r="F20" s="76">
        <f t="shared" si="0"/>
        <v>0</v>
      </c>
      <c r="G20" s="77">
        <f t="shared" si="1"/>
        <v>0</v>
      </c>
      <c r="H20" s="78">
        <v>0</v>
      </c>
      <c r="I20" s="114"/>
    </row>
    <row r="21" spans="1:9" s="10" customFormat="1" ht="19.5" customHeight="1">
      <c r="A21" s="43">
        <v>133712</v>
      </c>
      <c r="B21" s="42" t="s">
        <v>80</v>
      </c>
      <c r="C21" s="83">
        <v>0</v>
      </c>
      <c r="D21" s="86">
        <v>1397964713</v>
      </c>
      <c r="E21" s="86">
        <v>1397964713</v>
      </c>
      <c r="F21" s="87">
        <f t="shared" si="0"/>
        <v>0</v>
      </c>
      <c r="G21" s="88">
        <f t="shared" si="1"/>
        <v>0</v>
      </c>
      <c r="H21" s="89">
        <v>0</v>
      </c>
      <c r="I21" s="116"/>
    </row>
    <row r="22" spans="1:9" s="10" customFormat="1" ht="19.5" customHeight="1">
      <c r="A22" s="38">
        <v>138400</v>
      </c>
      <c r="B22" s="39" t="s">
        <v>159</v>
      </c>
      <c r="C22" s="74">
        <v>0</v>
      </c>
      <c r="D22" s="75">
        <f>D23+D24</f>
        <v>1781644</v>
      </c>
      <c r="E22" s="75">
        <f>E23+E24</f>
        <v>1781644</v>
      </c>
      <c r="F22" s="76">
        <f t="shared" si="0"/>
        <v>0</v>
      </c>
      <c r="G22" s="77">
        <f>F22</f>
        <v>0</v>
      </c>
      <c r="H22" s="78">
        <v>0</v>
      </c>
      <c r="I22" s="116"/>
    </row>
    <row r="23" spans="1:9" s="10" customFormat="1" ht="19.5" customHeight="1">
      <c r="A23" s="40">
        <v>138410</v>
      </c>
      <c r="B23" s="42" t="s">
        <v>175</v>
      </c>
      <c r="C23" s="83">
        <v>0</v>
      </c>
      <c r="D23" s="86">
        <v>1382644</v>
      </c>
      <c r="E23" s="86">
        <v>1382644</v>
      </c>
      <c r="F23" s="87">
        <f t="shared" si="0"/>
        <v>0</v>
      </c>
      <c r="G23" s="88">
        <f>F23</f>
        <v>0</v>
      </c>
      <c r="H23" s="89">
        <v>0</v>
      </c>
      <c r="I23" s="116"/>
    </row>
    <row r="24" spans="1:9" s="10" customFormat="1" ht="19.5" customHeight="1">
      <c r="A24" s="40">
        <v>138490</v>
      </c>
      <c r="B24" s="42" t="s">
        <v>162</v>
      </c>
      <c r="C24" s="83">
        <v>0</v>
      </c>
      <c r="D24" s="86">
        <v>399000</v>
      </c>
      <c r="E24" s="86">
        <v>399000</v>
      </c>
      <c r="F24" s="87">
        <f t="shared" si="0"/>
        <v>0</v>
      </c>
      <c r="G24" s="88">
        <f>F24</f>
        <v>0</v>
      </c>
      <c r="H24" s="89">
        <v>0</v>
      </c>
      <c r="I24" s="116"/>
    </row>
    <row r="25" spans="1:9" s="18" customFormat="1" ht="19.5" customHeight="1">
      <c r="A25" s="38">
        <v>160000</v>
      </c>
      <c r="B25" s="39" t="s">
        <v>14</v>
      </c>
      <c r="C25" s="74">
        <v>1401845183</v>
      </c>
      <c r="D25" s="74">
        <f>D26+D30+D34+D36+D39+D28</f>
        <v>57440880</v>
      </c>
      <c r="E25" s="74">
        <f>E26+E30+E34+E36+E39+E28</f>
        <v>75593869</v>
      </c>
      <c r="F25" s="76">
        <f t="shared" si="0"/>
        <v>1383692194</v>
      </c>
      <c r="G25" s="90">
        <v>0</v>
      </c>
      <c r="H25" s="91">
        <f>F25</f>
        <v>1383692194</v>
      </c>
      <c r="I25" s="114"/>
    </row>
    <row r="26" spans="1:9" s="18" customFormat="1" ht="19.5" customHeight="1">
      <c r="A26" s="38">
        <v>160500</v>
      </c>
      <c r="B26" s="39" t="s">
        <v>15</v>
      </c>
      <c r="C26" s="74">
        <v>166460000</v>
      </c>
      <c r="D26" s="75">
        <f>D27</f>
        <v>0</v>
      </c>
      <c r="E26" s="75">
        <f>E27</f>
        <v>0</v>
      </c>
      <c r="F26" s="76">
        <f t="shared" si="0"/>
        <v>166460000</v>
      </c>
      <c r="G26" s="90">
        <v>0</v>
      </c>
      <c r="H26" s="91">
        <f aca="true" t="shared" si="2" ref="H26:H47">F26</f>
        <v>166460000</v>
      </c>
      <c r="I26" s="114"/>
    </row>
    <row r="27" spans="1:9" s="10" customFormat="1" ht="19.5" customHeight="1">
      <c r="A27" s="43">
        <v>160501</v>
      </c>
      <c r="B27" s="42" t="s">
        <v>16</v>
      </c>
      <c r="C27" s="83">
        <v>166460000</v>
      </c>
      <c r="D27" s="84">
        <v>0</v>
      </c>
      <c r="E27" s="84">
        <v>0</v>
      </c>
      <c r="F27" s="87">
        <f t="shared" si="0"/>
        <v>166460000</v>
      </c>
      <c r="G27" s="86">
        <v>0</v>
      </c>
      <c r="H27" s="92">
        <f t="shared" si="2"/>
        <v>166460000</v>
      </c>
      <c r="I27" s="116"/>
    </row>
    <row r="28" spans="1:9" s="10" customFormat="1" ht="19.5" customHeight="1">
      <c r="A28" s="38">
        <v>164000</v>
      </c>
      <c r="B28" s="39" t="s">
        <v>112</v>
      </c>
      <c r="C28" s="93">
        <v>962389536</v>
      </c>
      <c r="D28" s="93">
        <f>D29</f>
        <v>0</v>
      </c>
      <c r="E28" s="93">
        <f>E29</f>
        <v>0</v>
      </c>
      <c r="F28" s="76">
        <f t="shared" si="0"/>
        <v>962389536</v>
      </c>
      <c r="G28" s="90">
        <v>0</v>
      </c>
      <c r="H28" s="91">
        <f>F28</f>
        <v>962389536</v>
      </c>
      <c r="I28" s="116"/>
    </row>
    <row r="29" spans="1:9" s="10" customFormat="1" ht="19.5" customHeight="1">
      <c r="A29" s="43">
        <v>164028</v>
      </c>
      <c r="B29" s="42" t="s">
        <v>113</v>
      </c>
      <c r="C29" s="83">
        <v>962389536</v>
      </c>
      <c r="D29" s="86">
        <v>0</v>
      </c>
      <c r="E29" s="86">
        <v>0</v>
      </c>
      <c r="F29" s="87">
        <f t="shared" si="0"/>
        <v>962389536</v>
      </c>
      <c r="G29" s="86">
        <v>0</v>
      </c>
      <c r="H29" s="92">
        <f>F29</f>
        <v>962389536</v>
      </c>
      <c r="I29" s="116"/>
    </row>
    <row r="30" spans="1:9" s="18" customFormat="1" ht="19.5" customHeight="1">
      <c r="A30" s="38">
        <v>165500</v>
      </c>
      <c r="B30" s="39" t="s">
        <v>17</v>
      </c>
      <c r="C30" s="93">
        <v>18478800</v>
      </c>
      <c r="D30" s="93">
        <f>SUM(D31:D33)</f>
        <v>0</v>
      </c>
      <c r="E30" s="93">
        <f>SUM(E31:E33)</f>
        <v>0</v>
      </c>
      <c r="F30" s="76">
        <f t="shared" si="0"/>
        <v>18478800</v>
      </c>
      <c r="G30" s="90">
        <v>0</v>
      </c>
      <c r="H30" s="91">
        <f t="shared" si="2"/>
        <v>18478800</v>
      </c>
      <c r="I30" s="114"/>
    </row>
    <row r="31" spans="1:9" s="10" customFormat="1" ht="19.5" customHeight="1">
      <c r="A31" s="43">
        <v>165505</v>
      </c>
      <c r="B31" s="42" t="s">
        <v>18</v>
      </c>
      <c r="C31" s="83">
        <v>3456800</v>
      </c>
      <c r="D31" s="86">
        <v>0</v>
      </c>
      <c r="E31" s="86">
        <v>0</v>
      </c>
      <c r="F31" s="87">
        <f t="shared" si="0"/>
        <v>3456800</v>
      </c>
      <c r="G31" s="86">
        <v>0</v>
      </c>
      <c r="H31" s="92">
        <f t="shared" si="2"/>
        <v>3456800</v>
      </c>
      <c r="I31" s="116"/>
    </row>
    <row r="32" spans="1:9" s="10" customFormat="1" ht="19.5" customHeight="1">
      <c r="A32" s="43">
        <v>165511</v>
      </c>
      <c r="B32" s="42" t="s">
        <v>94</v>
      </c>
      <c r="C32" s="83">
        <v>2499800</v>
      </c>
      <c r="D32" s="86">
        <v>0</v>
      </c>
      <c r="E32" s="86">
        <v>0</v>
      </c>
      <c r="F32" s="87">
        <f t="shared" si="0"/>
        <v>2499800</v>
      </c>
      <c r="G32" s="86">
        <v>0</v>
      </c>
      <c r="H32" s="92">
        <f t="shared" si="2"/>
        <v>2499800</v>
      </c>
      <c r="I32" s="116"/>
    </row>
    <row r="33" spans="1:9" s="10" customFormat="1" ht="19.5" customHeight="1">
      <c r="A33" s="43">
        <v>165522</v>
      </c>
      <c r="B33" s="42" t="s">
        <v>91</v>
      </c>
      <c r="C33" s="83">
        <v>12522200</v>
      </c>
      <c r="D33" s="86">
        <v>0</v>
      </c>
      <c r="E33" s="86">
        <v>0</v>
      </c>
      <c r="F33" s="87">
        <f t="shared" si="0"/>
        <v>12522200</v>
      </c>
      <c r="G33" s="86">
        <v>0</v>
      </c>
      <c r="H33" s="92">
        <f t="shared" si="2"/>
        <v>12522200</v>
      </c>
      <c r="I33" s="116"/>
    </row>
    <row r="34" spans="1:9" s="18" customFormat="1" ht="19.5" customHeight="1">
      <c r="A34" s="38">
        <v>166500</v>
      </c>
      <c r="B34" s="39" t="s">
        <v>19</v>
      </c>
      <c r="C34" s="75">
        <v>173503230</v>
      </c>
      <c r="D34" s="75">
        <f>SUM(D35:D35)</f>
        <v>8369900</v>
      </c>
      <c r="E34" s="75">
        <f>SUM(E35:E35)</f>
        <v>3567000</v>
      </c>
      <c r="F34" s="76">
        <f t="shared" si="0"/>
        <v>178306130</v>
      </c>
      <c r="G34" s="90">
        <v>0</v>
      </c>
      <c r="H34" s="91">
        <f t="shared" si="2"/>
        <v>178306130</v>
      </c>
      <c r="I34" s="114"/>
    </row>
    <row r="35" spans="1:9" s="18" customFormat="1" ht="19.5" customHeight="1">
      <c r="A35" s="43">
        <v>166501</v>
      </c>
      <c r="B35" s="42" t="s">
        <v>20</v>
      </c>
      <c r="C35" s="83">
        <v>173503230</v>
      </c>
      <c r="D35" s="84">
        <v>8369900</v>
      </c>
      <c r="E35" s="84">
        <v>3567000</v>
      </c>
      <c r="F35" s="87">
        <f t="shared" si="0"/>
        <v>178306130</v>
      </c>
      <c r="G35" s="86">
        <v>0</v>
      </c>
      <c r="H35" s="92">
        <f>F35</f>
        <v>178306130</v>
      </c>
      <c r="I35" s="114"/>
    </row>
    <row r="36" spans="1:9" s="18" customFormat="1" ht="19.5" customHeight="1">
      <c r="A36" s="38">
        <v>167000</v>
      </c>
      <c r="B36" s="39" t="s">
        <v>21</v>
      </c>
      <c r="C36" s="75">
        <v>180941232</v>
      </c>
      <c r="D36" s="75">
        <f>SUM(D37:D38)</f>
        <v>36040700</v>
      </c>
      <c r="E36" s="75">
        <f>SUM(E37:E38)</f>
        <v>9463280</v>
      </c>
      <c r="F36" s="76">
        <f t="shared" si="0"/>
        <v>207518652</v>
      </c>
      <c r="G36" s="90">
        <v>0</v>
      </c>
      <c r="H36" s="91">
        <f t="shared" si="2"/>
        <v>207518652</v>
      </c>
      <c r="I36" s="114"/>
    </row>
    <row r="37" spans="1:9" s="10" customFormat="1" ht="19.5" customHeight="1">
      <c r="A37" s="43">
        <v>167001</v>
      </c>
      <c r="B37" s="42" t="s">
        <v>22</v>
      </c>
      <c r="C37" s="83">
        <v>2677500</v>
      </c>
      <c r="D37" s="84">
        <v>0</v>
      </c>
      <c r="E37" s="84">
        <v>0</v>
      </c>
      <c r="F37" s="87">
        <f t="shared" si="0"/>
        <v>2677500</v>
      </c>
      <c r="G37" s="86">
        <v>0</v>
      </c>
      <c r="H37" s="92">
        <f t="shared" si="2"/>
        <v>2677500</v>
      </c>
      <c r="I37" s="116"/>
    </row>
    <row r="38" spans="1:9" s="10" customFormat="1" ht="19.5" customHeight="1">
      <c r="A38" s="43">
        <v>167002</v>
      </c>
      <c r="B38" s="42" t="s">
        <v>23</v>
      </c>
      <c r="C38" s="83">
        <v>178263732</v>
      </c>
      <c r="D38" s="83">
        <v>36040700</v>
      </c>
      <c r="E38" s="84">
        <v>9463280</v>
      </c>
      <c r="F38" s="87">
        <f t="shared" si="0"/>
        <v>204841152</v>
      </c>
      <c r="G38" s="86">
        <v>0</v>
      </c>
      <c r="H38" s="92">
        <f t="shared" si="2"/>
        <v>204841152</v>
      </c>
      <c r="I38" s="116"/>
    </row>
    <row r="39" spans="1:12" s="18" customFormat="1" ht="19.5" customHeight="1">
      <c r="A39" s="38">
        <v>168500</v>
      </c>
      <c r="B39" s="39" t="s">
        <v>24</v>
      </c>
      <c r="C39" s="74">
        <f>SUM(C40:C44)</f>
        <v>99927615</v>
      </c>
      <c r="D39" s="74">
        <f>SUM(D40:D44)</f>
        <v>13030280</v>
      </c>
      <c r="E39" s="74">
        <f>SUM(E40:E44)</f>
        <v>62563589</v>
      </c>
      <c r="F39" s="76">
        <f aca="true" t="shared" si="3" ref="F39:F44">+C39-D39+E39</f>
        <v>149460924</v>
      </c>
      <c r="G39" s="90">
        <v>0</v>
      </c>
      <c r="H39" s="91">
        <f t="shared" si="2"/>
        <v>149460924</v>
      </c>
      <c r="I39" s="124"/>
      <c r="J39" s="124"/>
      <c r="K39" s="124"/>
      <c r="L39" s="124"/>
    </row>
    <row r="40" spans="1:9" s="10" customFormat="1" ht="19.5" customHeight="1">
      <c r="A40" s="43">
        <v>168501</v>
      </c>
      <c r="B40" s="42" t="s">
        <v>75</v>
      </c>
      <c r="C40" s="83">
        <v>13748424</v>
      </c>
      <c r="D40" s="83">
        <v>0</v>
      </c>
      <c r="E40" s="83">
        <v>12602722</v>
      </c>
      <c r="F40" s="81">
        <f t="shared" si="3"/>
        <v>26351146</v>
      </c>
      <c r="G40" s="84">
        <v>0</v>
      </c>
      <c r="H40" s="94">
        <f>F40</f>
        <v>26351146</v>
      </c>
      <c r="I40" s="116"/>
    </row>
    <row r="41" spans="1:9" s="18" customFormat="1" ht="19.5" customHeight="1">
      <c r="A41" s="40">
        <v>168503</v>
      </c>
      <c r="B41" s="42" t="s">
        <v>95</v>
      </c>
      <c r="C41" s="83">
        <v>105861</v>
      </c>
      <c r="D41" s="83">
        <v>0</v>
      </c>
      <c r="E41" s="80">
        <v>0</v>
      </c>
      <c r="F41" s="81">
        <f t="shared" si="3"/>
        <v>105861</v>
      </c>
      <c r="G41" s="84">
        <v>0</v>
      </c>
      <c r="H41" s="94">
        <f t="shared" si="2"/>
        <v>105861</v>
      </c>
      <c r="I41" s="114"/>
    </row>
    <row r="42" spans="1:9" s="18" customFormat="1" ht="19.5" customHeight="1">
      <c r="A42" s="40">
        <v>168504</v>
      </c>
      <c r="B42" s="42" t="s">
        <v>93</v>
      </c>
      <c r="C42" s="83">
        <v>7242564</v>
      </c>
      <c r="D42" s="83">
        <v>0</v>
      </c>
      <c r="E42" s="80">
        <v>1129260</v>
      </c>
      <c r="F42" s="81">
        <f t="shared" si="3"/>
        <v>8371824</v>
      </c>
      <c r="G42" s="84">
        <v>0</v>
      </c>
      <c r="H42" s="94">
        <f t="shared" si="2"/>
        <v>8371824</v>
      </c>
      <c r="I42" s="114"/>
    </row>
    <row r="43" spans="1:9" s="9" customFormat="1" ht="19.5" customHeight="1">
      <c r="A43" s="40">
        <v>168506</v>
      </c>
      <c r="B43" s="42" t="s">
        <v>25</v>
      </c>
      <c r="C43" s="83">
        <v>52119527</v>
      </c>
      <c r="D43" s="83">
        <v>3567000</v>
      </c>
      <c r="E43" s="80">
        <v>15904460</v>
      </c>
      <c r="F43" s="81">
        <f t="shared" si="3"/>
        <v>64456987</v>
      </c>
      <c r="G43" s="84">
        <v>0</v>
      </c>
      <c r="H43" s="94">
        <f t="shared" si="2"/>
        <v>64456987</v>
      </c>
      <c r="I43" s="115"/>
    </row>
    <row r="44" spans="1:9" s="10" customFormat="1" ht="19.5" customHeight="1">
      <c r="A44" s="43">
        <v>168507</v>
      </c>
      <c r="B44" s="42" t="s">
        <v>26</v>
      </c>
      <c r="C44" s="83">
        <v>26711239</v>
      </c>
      <c r="D44" s="83">
        <v>9463280</v>
      </c>
      <c r="E44" s="80">
        <v>32927147</v>
      </c>
      <c r="F44" s="81">
        <f t="shared" si="3"/>
        <v>50175106</v>
      </c>
      <c r="G44" s="86">
        <v>0</v>
      </c>
      <c r="H44" s="92">
        <f t="shared" si="2"/>
        <v>50175106</v>
      </c>
      <c r="I44" s="116"/>
    </row>
    <row r="45" spans="1:9" s="18" customFormat="1" ht="19.5" customHeight="1">
      <c r="A45" s="38">
        <v>190000</v>
      </c>
      <c r="B45" s="39" t="s">
        <v>27</v>
      </c>
      <c r="C45" s="74">
        <v>6337669</v>
      </c>
      <c r="D45" s="74">
        <f>D46+D48</f>
        <v>307138750</v>
      </c>
      <c r="E45" s="74">
        <f>E46+E48</f>
        <v>313476419</v>
      </c>
      <c r="F45" s="96">
        <f aca="true" t="shared" si="4" ref="F45:F51">+C45+D45-E45</f>
        <v>0</v>
      </c>
      <c r="G45" s="90">
        <v>0</v>
      </c>
      <c r="H45" s="91">
        <f t="shared" si="2"/>
        <v>0</v>
      </c>
      <c r="I45" s="114"/>
    </row>
    <row r="46" spans="1:9" s="18" customFormat="1" ht="19.5" customHeight="1">
      <c r="A46" s="45">
        <v>190500</v>
      </c>
      <c r="B46" s="46" t="s">
        <v>28</v>
      </c>
      <c r="C46" s="74">
        <v>6337669</v>
      </c>
      <c r="D46" s="74">
        <f>D47</f>
        <v>0</v>
      </c>
      <c r="E46" s="74">
        <f>E47</f>
        <v>6337669</v>
      </c>
      <c r="F46" s="96">
        <f t="shared" si="4"/>
        <v>0</v>
      </c>
      <c r="G46" s="77">
        <v>0</v>
      </c>
      <c r="H46" s="91">
        <f t="shared" si="2"/>
        <v>0</v>
      </c>
      <c r="I46" s="114"/>
    </row>
    <row r="47" spans="1:9" s="18" customFormat="1" ht="19.5" customHeight="1">
      <c r="A47" s="47">
        <v>190501</v>
      </c>
      <c r="B47" s="48" t="s">
        <v>29</v>
      </c>
      <c r="C47" s="83">
        <v>6337669</v>
      </c>
      <c r="D47" s="83">
        <v>0</v>
      </c>
      <c r="E47" s="86">
        <v>6337669</v>
      </c>
      <c r="F47" s="81">
        <f t="shared" si="4"/>
        <v>0</v>
      </c>
      <c r="G47" s="88">
        <v>0</v>
      </c>
      <c r="H47" s="92">
        <f t="shared" si="2"/>
        <v>0</v>
      </c>
      <c r="I47" s="114"/>
    </row>
    <row r="48" spans="1:9" s="18" customFormat="1" ht="19.5" customHeight="1">
      <c r="A48" s="45">
        <v>190600</v>
      </c>
      <c r="B48" s="46" t="s">
        <v>13</v>
      </c>
      <c r="C48" s="74">
        <v>0</v>
      </c>
      <c r="D48" s="74">
        <f>SUM(D49:D51)</f>
        <v>307138750</v>
      </c>
      <c r="E48" s="74">
        <f>SUM(E49:E51)</f>
        <v>307138750</v>
      </c>
      <c r="F48" s="96">
        <f t="shared" si="4"/>
        <v>0</v>
      </c>
      <c r="G48" s="77">
        <v>0</v>
      </c>
      <c r="H48" s="91">
        <f>F48</f>
        <v>0</v>
      </c>
      <c r="I48" s="114"/>
    </row>
    <row r="49" spans="1:9" s="18" customFormat="1" ht="19.5" customHeight="1">
      <c r="A49" s="47">
        <v>190603</v>
      </c>
      <c r="B49" s="48" t="s">
        <v>114</v>
      </c>
      <c r="C49" s="83">
        <v>0</v>
      </c>
      <c r="D49" s="83">
        <v>222643894</v>
      </c>
      <c r="E49" s="83">
        <v>222643894</v>
      </c>
      <c r="F49" s="81">
        <f t="shared" si="4"/>
        <v>0</v>
      </c>
      <c r="G49" s="86">
        <v>0</v>
      </c>
      <c r="H49" s="92">
        <f>F49</f>
        <v>0</v>
      </c>
      <c r="I49" s="114"/>
    </row>
    <row r="50" spans="1:9" s="18" customFormat="1" ht="19.5" customHeight="1">
      <c r="A50" s="47">
        <v>190604</v>
      </c>
      <c r="B50" s="48" t="s">
        <v>153</v>
      </c>
      <c r="C50" s="83">
        <v>0</v>
      </c>
      <c r="D50" s="83">
        <v>51978416</v>
      </c>
      <c r="E50" s="86">
        <v>51978416</v>
      </c>
      <c r="F50" s="81">
        <f t="shared" si="4"/>
        <v>0</v>
      </c>
      <c r="G50" s="86">
        <v>0</v>
      </c>
      <c r="H50" s="92">
        <f>F50</f>
        <v>0</v>
      </c>
      <c r="I50" s="114"/>
    </row>
    <row r="51" spans="1:9" s="18" customFormat="1" ht="19.5" customHeight="1">
      <c r="A51" s="47">
        <v>190690</v>
      </c>
      <c r="B51" s="48" t="s">
        <v>90</v>
      </c>
      <c r="C51" s="83">
        <v>0</v>
      </c>
      <c r="D51" s="83">
        <v>32516440</v>
      </c>
      <c r="E51" s="86">
        <v>32516440</v>
      </c>
      <c r="F51" s="87">
        <f t="shared" si="4"/>
        <v>0</v>
      </c>
      <c r="G51" s="86">
        <v>0</v>
      </c>
      <c r="H51" s="92">
        <f>F51</f>
        <v>0</v>
      </c>
      <c r="I51" s="114"/>
    </row>
    <row r="52" spans="1:9" s="19" customFormat="1" ht="19.5" customHeight="1">
      <c r="A52" s="49">
        <v>200000</v>
      </c>
      <c r="B52" s="50" t="s">
        <v>31</v>
      </c>
      <c r="C52" s="98">
        <v>126381387</v>
      </c>
      <c r="D52" s="98">
        <f>D53+D78</f>
        <v>1976700842</v>
      </c>
      <c r="E52" s="98">
        <f>E53+E78</f>
        <v>1985358438</v>
      </c>
      <c r="F52" s="99">
        <f aca="true" t="shared" si="5" ref="F52:F83">+C52-D52+E52</f>
        <v>135038983</v>
      </c>
      <c r="G52" s="100">
        <f>G53+G78</f>
        <v>134467252</v>
      </c>
      <c r="H52" s="100">
        <f>H53+H78</f>
        <v>571731</v>
      </c>
      <c r="I52" s="110"/>
    </row>
    <row r="53" spans="1:9" s="18" customFormat="1" ht="19.5" customHeight="1">
      <c r="A53" s="38">
        <v>240000</v>
      </c>
      <c r="B53" s="39" t="s">
        <v>32</v>
      </c>
      <c r="C53" s="74">
        <v>19510177</v>
      </c>
      <c r="D53" s="74">
        <f>D54+D62+D56+D58+D70</f>
        <v>1085419277</v>
      </c>
      <c r="E53" s="74">
        <f>E54+E62+E56+E58+E70</f>
        <v>1082290531</v>
      </c>
      <c r="F53" s="76">
        <f t="shared" si="5"/>
        <v>16381431</v>
      </c>
      <c r="G53" s="77">
        <f>G54+G62+G56+G58+G70</f>
        <v>15809700</v>
      </c>
      <c r="H53" s="77">
        <f>H54+H62+H56+H58+H70</f>
        <v>571731</v>
      </c>
      <c r="I53" s="114"/>
    </row>
    <row r="54" spans="1:9" s="18" customFormat="1" ht="19.5" customHeight="1">
      <c r="A54" s="38">
        <v>240100</v>
      </c>
      <c r="B54" s="39" t="s">
        <v>84</v>
      </c>
      <c r="C54" s="74">
        <v>8657000</v>
      </c>
      <c r="D54" s="74">
        <f>D55</f>
        <v>300951928</v>
      </c>
      <c r="E54" s="74">
        <f>E55</f>
        <v>293283628</v>
      </c>
      <c r="F54" s="76">
        <f t="shared" si="5"/>
        <v>988700</v>
      </c>
      <c r="G54" s="77">
        <f>F54</f>
        <v>988700</v>
      </c>
      <c r="H54" s="91">
        <v>0</v>
      </c>
      <c r="I54" s="114"/>
    </row>
    <row r="55" spans="1:9" s="10" customFormat="1" ht="19.5" customHeight="1">
      <c r="A55" s="43">
        <v>240101</v>
      </c>
      <c r="B55" s="42" t="s">
        <v>33</v>
      </c>
      <c r="C55" s="83">
        <v>8657000</v>
      </c>
      <c r="D55" s="83">
        <v>300951928</v>
      </c>
      <c r="E55" s="80">
        <v>293283628</v>
      </c>
      <c r="F55" s="87">
        <f t="shared" si="5"/>
        <v>988700</v>
      </c>
      <c r="G55" s="88">
        <f>F55</f>
        <v>988700</v>
      </c>
      <c r="H55" s="92">
        <v>0</v>
      </c>
      <c r="I55" s="116"/>
    </row>
    <row r="56" spans="1:9" s="18" customFormat="1" ht="19.5" customHeight="1">
      <c r="A56" s="38">
        <v>240700</v>
      </c>
      <c r="B56" s="39" t="s">
        <v>115</v>
      </c>
      <c r="C56" s="74">
        <v>487177</v>
      </c>
      <c r="D56" s="74">
        <f>D57</f>
        <v>487177</v>
      </c>
      <c r="E56" s="74">
        <f>E57</f>
        <v>571731</v>
      </c>
      <c r="F56" s="76">
        <f t="shared" si="5"/>
        <v>571731</v>
      </c>
      <c r="G56" s="77">
        <v>0</v>
      </c>
      <c r="H56" s="97">
        <f>F56</f>
        <v>571731</v>
      </c>
      <c r="I56" s="114"/>
    </row>
    <row r="57" spans="1:9" s="10" customFormat="1" ht="19.5" customHeight="1">
      <c r="A57" s="43">
        <v>240726</v>
      </c>
      <c r="B57" s="42" t="s">
        <v>116</v>
      </c>
      <c r="C57" s="83">
        <v>487177</v>
      </c>
      <c r="D57" s="83">
        <v>487177</v>
      </c>
      <c r="E57" s="95">
        <v>571731</v>
      </c>
      <c r="F57" s="87">
        <f t="shared" si="5"/>
        <v>571731</v>
      </c>
      <c r="G57" s="88">
        <v>0</v>
      </c>
      <c r="H57" s="94">
        <f>F57</f>
        <v>571731</v>
      </c>
      <c r="I57" s="116"/>
    </row>
    <row r="58" spans="1:9" s="10" customFormat="1" ht="19.5" customHeight="1">
      <c r="A58" s="38">
        <v>242400</v>
      </c>
      <c r="B58" s="39" t="s">
        <v>117</v>
      </c>
      <c r="C58" s="74">
        <v>0</v>
      </c>
      <c r="D58" s="74">
        <f>SUM(D59:D61)</f>
        <v>413508909</v>
      </c>
      <c r="E58" s="74">
        <f>SUM(E59:E61)</f>
        <v>413508909</v>
      </c>
      <c r="F58" s="76">
        <f t="shared" si="5"/>
        <v>0</v>
      </c>
      <c r="G58" s="77">
        <f aca="true" t="shared" si="6" ref="G58:G69">F58</f>
        <v>0</v>
      </c>
      <c r="H58" s="91">
        <v>0</v>
      </c>
      <c r="I58" s="116"/>
    </row>
    <row r="59" spans="1:9" s="10" customFormat="1" ht="19.5" customHeight="1">
      <c r="A59" s="43">
        <v>242401</v>
      </c>
      <c r="B59" s="42" t="s">
        <v>118</v>
      </c>
      <c r="C59" s="83">
        <v>0</v>
      </c>
      <c r="D59" s="83">
        <v>132823000</v>
      </c>
      <c r="E59" s="83">
        <v>132823000</v>
      </c>
      <c r="F59" s="87">
        <f t="shared" si="5"/>
        <v>0</v>
      </c>
      <c r="G59" s="88">
        <f t="shared" si="6"/>
        <v>0</v>
      </c>
      <c r="H59" s="92">
        <v>0</v>
      </c>
      <c r="I59" s="116"/>
    </row>
    <row r="60" spans="1:9" s="10" customFormat="1" ht="19.5" customHeight="1">
      <c r="A60" s="43">
        <v>242402</v>
      </c>
      <c r="B60" s="42" t="s">
        <v>79</v>
      </c>
      <c r="C60" s="83">
        <v>0</v>
      </c>
      <c r="D60" s="83">
        <v>97909900</v>
      </c>
      <c r="E60" s="83">
        <v>97909900</v>
      </c>
      <c r="F60" s="87">
        <f t="shared" si="5"/>
        <v>0</v>
      </c>
      <c r="G60" s="88">
        <f t="shared" si="6"/>
        <v>0</v>
      </c>
      <c r="H60" s="92">
        <v>0</v>
      </c>
      <c r="I60" s="116"/>
    </row>
    <row r="61" spans="1:9" s="10" customFormat="1" ht="19.5" customHeight="1">
      <c r="A61" s="43">
        <v>242407</v>
      </c>
      <c r="B61" s="42" t="s">
        <v>35</v>
      </c>
      <c r="C61" s="83">
        <v>0</v>
      </c>
      <c r="D61" s="83">
        <v>182776009</v>
      </c>
      <c r="E61" s="95">
        <v>182776009</v>
      </c>
      <c r="F61" s="87">
        <f t="shared" si="5"/>
        <v>0</v>
      </c>
      <c r="G61" s="88">
        <f t="shared" si="6"/>
        <v>0</v>
      </c>
      <c r="H61" s="92">
        <v>0</v>
      </c>
      <c r="I61" s="116"/>
    </row>
    <row r="62" spans="1:9" s="18" customFormat="1" ht="19.5" customHeight="1">
      <c r="A62" s="44">
        <v>243600</v>
      </c>
      <c r="B62" s="39" t="s">
        <v>37</v>
      </c>
      <c r="C62" s="74">
        <v>10366000</v>
      </c>
      <c r="D62" s="74">
        <f>SUM(D63:D69)</f>
        <v>45193000</v>
      </c>
      <c r="E62" s="74">
        <f>SUM(E63:E69)</f>
        <v>49648000</v>
      </c>
      <c r="F62" s="76">
        <f t="shared" si="5"/>
        <v>14821000</v>
      </c>
      <c r="G62" s="77">
        <f t="shared" si="6"/>
        <v>14821000</v>
      </c>
      <c r="H62" s="91">
        <v>0</v>
      </c>
      <c r="I62" s="114"/>
    </row>
    <row r="63" spans="1:9" s="18" customFormat="1" ht="19.5" customHeight="1">
      <c r="A63" s="40">
        <v>243603</v>
      </c>
      <c r="B63" s="48" t="s">
        <v>154</v>
      </c>
      <c r="C63" s="83">
        <v>320000</v>
      </c>
      <c r="D63" s="83">
        <v>1320000</v>
      </c>
      <c r="E63" s="83">
        <v>1000000</v>
      </c>
      <c r="F63" s="87">
        <f t="shared" si="5"/>
        <v>0</v>
      </c>
      <c r="G63" s="88">
        <f t="shared" si="6"/>
        <v>0</v>
      </c>
      <c r="H63" s="92">
        <v>0</v>
      </c>
      <c r="I63" s="114"/>
    </row>
    <row r="64" spans="1:9" s="18" customFormat="1" ht="19.5" customHeight="1">
      <c r="A64" s="40" t="s">
        <v>163</v>
      </c>
      <c r="B64" s="48" t="s">
        <v>164</v>
      </c>
      <c r="C64" s="83">
        <v>958000</v>
      </c>
      <c r="D64" s="83">
        <v>1019000</v>
      </c>
      <c r="E64" s="83">
        <v>840000</v>
      </c>
      <c r="F64" s="87">
        <f t="shared" si="5"/>
        <v>779000</v>
      </c>
      <c r="G64" s="88">
        <f t="shared" si="6"/>
        <v>779000</v>
      </c>
      <c r="H64" s="92">
        <v>0</v>
      </c>
      <c r="I64" s="114"/>
    </row>
    <row r="65" spans="1:9" s="18" customFormat="1" ht="19.5" customHeight="1">
      <c r="A65" s="40">
        <v>243608</v>
      </c>
      <c r="B65" s="48" t="s">
        <v>160</v>
      </c>
      <c r="C65" s="83">
        <v>1432000</v>
      </c>
      <c r="D65" s="83">
        <v>1432000</v>
      </c>
      <c r="E65" s="83">
        <v>1848000</v>
      </c>
      <c r="F65" s="87">
        <f t="shared" si="5"/>
        <v>1848000</v>
      </c>
      <c r="G65" s="88">
        <f t="shared" si="6"/>
        <v>1848000</v>
      </c>
      <c r="H65" s="92">
        <v>0</v>
      </c>
      <c r="I65" s="114"/>
    </row>
    <row r="66" spans="1:9" s="18" customFormat="1" ht="19.5" customHeight="1">
      <c r="A66" s="40">
        <v>243615</v>
      </c>
      <c r="B66" s="48" t="s">
        <v>119</v>
      </c>
      <c r="C66" s="83">
        <v>5265000</v>
      </c>
      <c r="D66" s="83">
        <v>33879000</v>
      </c>
      <c r="E66" s="83">
        <v>37643000</v>
      </c>
      <c r="F66" s="87">
        <f t="shared" si="5"/>
        <v>9029000</v>
      </c>
      <c r="G66" s="88">
        <f t="shared" si="6"/>
        <v>9029000</v>
      </c>
      <c r="H66" s="92">
        <v>0</v>
      </c>
      <c r="I66" s="114"/>
    </row>
    <row r="67" spans="1:9" s="18" customFormat="1" ht="19.5" customHeight="1">
      <c r="A67" s="47">
        <v>243625</v>
      </c>
      <c r="B67" s="48" t="s">
        <v>96</v>
      </c>
      <c r="C67" s="83">
        <v>1888000</v>
      </c>
      <c r="D67" s="83">
        <v>2238000</v>
      </c>
      <c r="E67" s="83">
        <v>2967000</v>
      </c>
      <c r="F67" s="87">
        <f t="shared" si="5"/>
        <v>2617000</v>
      </c>
      <c r="G67" s="88">
        <f>F67</f>
        <v>2617000</v>
      </c>
      <c r="H67" s="92">
        <v>0</v>
      </c>
      <c r="I67" s="114"/>
    </row>
    <row r="68" spans="1:9" s="10" customFormat="1" ht="19.5" customHeight="1">
      <c r="A68" s="47">
        <v>243626</v>
      </c>
      <c r="B68" s="48" t="s">
        <v>172</v>
      </c>
      <c r="C68" s="83">
        <v>0</v>
      </c>
      <c r="D68" s="83">
        <v>3095000</v>
      </c>
      <c r="E68" s="83">
        <v>3095000</v>
      </c>
      <c r="F68" s="87">
        <f t="shared" si="5"/>
        <v>0</v>
      </c>
      <c r="G68" s="88">
        <f t="shared" si="6"/>
        <v>0</v>
      </c>
      <c r="H68" s="92">
        <v>0</v>
      </c>
      <c r="I68" s="116"/>
    </row>
    <row r="69" spans="1:9" s="10" customFormat="1" ht="19.5" customHeight="1">
      <c r="A69" s="47">
        <v>243627</v>
      </c>
      <c r="B69" s="48" t="s">
        <v>89</v>
      </c>
      <c r="C69" s="83">
        <v>503000</v>
      </c>
      <c r="D69" s="83">
        <v>2210000</v>
      </c>
      <c r="E69" s="83">
        <v>2255000</v>
      </c>
      <c r="F69" s="87">
        <f t="shared" si="5"/>
        <v>548000</v>
      </c>
      <c r="G69" s="88">
        <f t="shared" si="6"/>
        <v>548000</v>
      </c>
      <c r="H69" s="92">
        <v>0</v>
      </c>
      <c r="I69" s="116"/>
    </row>
    <row r="70" spans="1:9" s="18" customFormat="1" ht="19.5" customHeight="1">
      <c r="A70" s="45">
        <v>249000</v>
      </c>
      <c r="B70" s="46" t="s">
        <v>120</v>
      </c>
      <c r="C70" s="74">
        <v>0</v>
      </c>
      <c r="D70" s="74">
        <f>SUM(D71:D77)</f>
        <v>325278263</v>
      </c>
      <c r="E70" s="74">
        <f>SUM(E71:E77)</f>
        <v>325278263</v>
      </c>
      <c r="F70" s="76">
        <f t="shared" si="5"/>
        <v>0</v>
      </c>
      <c r="G70" s="77">
        <v>0</v>
      </c>
      <c r="H70" s="91">
        <f aca="true" t="shared" si="7" ref="H70:H77">F70</f>
        <v>0</v>
      </c>
      <c r="I70" s="114"/>
    </row>
    <row r="71" spans="1:9" s="10" customFormat="1" ht="19.5" customHeight="1">
      <c r="A71" s="47">
        <v>249027</v>
      </c>
      <c r="B71" s="48" t="s">
        <v>67</v>
      </c>
      <c r="C71" s="83">
        <v>0</v>
      </c>
      <c r="D71" s="83">
        <v>226117775</v>
      </c>
      <c r="E71" s="83">
        <v>226117775</v>
      </c>
      <c r="F71" s="87">
        <f t="shared" si="5"/>
        <v>0</v>
      </c>
      <c r="G71" s="88">
        <v>0</v>
      </c>
      <c r="H71" s="92">
        <f t="shared" si="7"/>
        <v>0</v>
      </c>
      <c r="I71" s="116"/>
    </row>
    <row r="72" spans="1:9" s="10" customFormat="1" ht="19.5" customHeight="1">
      <c r="A72" s="47">
        <v>249028</v>
      </c>
      <c r="B72" s="48" t="s">
        <v>29</v>
      </c>
      <c r="C72" s="83">
        <v>0</v>
      </c>
      <c r="D72" s="83">
        <v>9633730</v>
      </c>
      <c r="E72" s="83">
        <v>9633730</v>
      </c>
      <c r="F72" s="87">
        <f t="shared" si="5"/>
        <v>0</v>
      </c>
      <c r="G72" s="88">
        <v>0</v>
      </c>
      <c r="H72" s="92">
        <f>F72</f>
        <v>0</v>
      </c>
      <c r="I72" s="116"/>
    </row>
    <row r="73" spans="1:9" s="10" customFormat="1" ht="19.5" customHeight="1">
      <c r="A73" s="47">
        <v>249034</v>
      </c>
      <c r="B73" s="48" t="s">
        <v>36</v>
      </c>
      <c r="C73" s="83">
        <v>0</v>
      </c>
      <c r="D73" s="83">
        <v>11739600</v>
      </c>
      <c r="E73" s="83">
        <v>11739600</v>
      </c>
      <c r="F73" s="87">
        <f t="shared" si="5"/>
        <v>0</v>
      </c>
      <c r="G73" s="88">
        <v>0</v>
      </c>
      <c r="H73" s="92">
        <f t="shared" si="7"/>
        <v>0</v>
      </c>
      <c r="I73" s="116"/>
    </row>
    <row r="74" spans="1:9" s="10" customFormat="1" ht="19.5" customHeight="1">
      <c r="A74" s="47">
        <v>249050</v>
      </c>
      <c r="B74" s="48" t="s">
        <v>121</v>
      </c>
      <c r="C74" s="83">
        <v>0</v>
      </c>
      <c r="D74" s="83">
        <v>27369200</v>
      </c>
      <c r="E74" s="83">
        <v>27369200</v>
      </c>
      <c r="F74" s="87">
        <f t="shared" si="5"/>
        <v>0</v>
      </c>
      <c r="G74" s="88">
        <v>0</v>
      </c>
      <c r="H74" s="92">
        <f t="shared" si="7"/>
        <v>0</v>
      </c>
      <c r="I74" s="116"/>
    </row>
    <row r="75" spans="1:9" s="10" customFormat="1" ht="19.5" customHeight="1">
      <c r="A75" s="47">
        <v>249051</v>
      </c>
      <c r="B75" s="48" t="s">
        <v>122</v>
      </c>
      <c r="C75" s="83">
        <v>0</v>
      </c>
      <c r="D75" s="83">
        <v>10251758</v>
      </c>
      <c r="E75" s="83">
        <v>10251758</v>
      </c>
      <c r="F75" s="87">
        <f t="shared" si="5"/>
        <v>0</v>
      </c>
      <c r="G75" s="88">
        <v>0</v>
      </c>
      <c r="H75" s="92">
        <f t="shared" si="7"/>
        <v>0</v>
      </c>
      <c r="I75" s="116"/>
    </row>
    <row r="76" spans="1:9" s="10" customFormat="1" ht="19.5" customHeight="1">
      <c r="A76" s="47">
        <v>249054</v>
      </c>
      <c r="B76" s="48" t="s">
        <v>154</v>
      </c>
      <c r="C76" s="83">
        <v>0</v>
      </c>
      <c r="D76" s="83">
        <v>8900000</v>
      </c>
      <c r="E76" s="83">
        <v>8900000</v>
      </c>
      <c r="F76" s="87">
        <f t="shared" si="5"/>
        <v>0</v>
      </c>
      <c r="G76" s="88">
        <v>0</v>
      </c>
      <c r="H76" s="92">
        <f t="shared" si="7"/>
        <v>0</v>
      </c>
      <c r="I76" s="116"/>
    </row>
    <row r="77" spans="1:9" s="10" customFormat="1" ht="19.5" customHeight="1">
      <c r="A77" s="47">
        <v>249090</v>
      </c>
      <c r="B77" s="48" t="s">
        <v>123</v>
      </c>
      <c r="C77" s="83">
        <v>0</v>
      </c>
      <c r="D77" s="83">
        <v>31266200</v>
      </c>
      <c r="E77" s="83">
        <v>31266200</v>
      </c>
      <c r="F77" s="87">
        <f t="shared" si="5"/>
        <v>0</v>
      </c>
      <c r="G77" s="88">
        <v>0</v>
      </c>
      <c r="H77" s="92">
        <f t="shared" si="7"/>
        <v>0</v>
      </c>
      <c r="I77" s="116"/>
    </row>
    <row r="78" spans="1:9" s="18" customFormat="1" ht="19.5" customHeight="1">
      <c r="A78" s="45">
        <v>250000</v>
      </c>
      <c r="B78" s="46" t="s">
        <v>76</v>
      </c>
      <c r="C78" s="74">
        <v>106871210</v>
      </c>
      <c r="D78" s="74">
        <f>D79</f>
        <v>891281565</v>
      </c>
      <c r="E78" s="74">
        <f>E79</f>
        <v>903067907</v>
      </c>
      <c r="F78" s="76">
        <f t="shared" si="5"/>
        <v>118657552</v>
      </c>
      <c r="G78" s="77">
        <f>F78</f>
        <v>118657552</v>
      </c>
      <c r="H78" s="91">
        <v>0</v>
      </c>
      <c r="I78" s="114"/>
    </row>
    <row r="79" spans="1:9" s="10" customFormat="1" ht="19.5" customHeight="1">
      <c r="A79" s="45">
        <v>251100</v>
      </c>
      <c r="B79" s="46" t="s">
        <v>124</v>
      </c>
      <c r="C79" s="74">
        <v>106871210</v>
      </c>
      <c r="D79" s="74">
        <f>SUM(D80:D90)</f>
        <v>891281565</v>
      </c>
      <c r="E79" s="74">
        <f>SUM(E80:E90)</f>
        <v>903067907</v>
      </c>
      <c r="F79" s="76">
        <f t="shared" si="5"/>
        <v>118657552</v>
      </c>
      <c r="G79" s="77">
        <f aca="true" t="shared" si="8" ref="G79:G87">F79</f>
        <v>118657552</v>
      </c>
      <c r="H79" s="91">
        <v>0</v>
      </c>
      <c r="I79" s="116"/>
    </row>
    <row r="80" spans="1:9" s="10" customFormat="1" ht="19.5" customHeight="1">
      <c r="A80" s="47">
        <v>251101</v>
      </c>
      <c r="B80" s="48" t="s">
        <v>38</v>
      </c>
      <c r="C80" s="83">
        <v>0</v>
      </c>
      <c r="D80" s="83">
        <v>459572429</v>
      </c>
      <c r="E80" s="83">
        <v>459572429</v>
      </c>
      <c r="F80" s="87">
        <f t="shared" si="5"/>
        <v>0</v>
      </c>
      <c r="G80" s="88">
        <f t="shared" si="8"/>
        <v>0</v>
      </c>
      <c r="H80" s="92">
        <v>0</v>
      </c>
      <c r="I80" s="116"/>
    </row>
    <row r="81" spans="1:9" s="10" customFormat="1" ht="19.5" customHeight="1">
      <c r="A81" s="47">
        <v>251102</v>
      </c>
      <c r="B81" s="48" t="s">
        <v>39</v>
      </c>
      <c r="C81" s="83">
        <v>15269382</v>
      </c>
      <c r="D81" s="83">
        <v>175976470</v>
      </c>
      <c r="E81" s="83">
        <v>181558952</v>
      </c>
      <c r="F81" s="87">
        <f t="shared" si="5"/>
        <v>20851864</v>
      </c>
      <c r="G81" s="88">
        <f t="shared" si="8"/>
        <v>20851864</v>
      </c>
      <c r="H81" s="92">
        <v>0</v>
      </c>
      <c r="I81" s="116"/>
    </row>
    <row r="82" spans="1:9" s="10" customFormat="1" ht="19.5" customHeight="1">
      <c r="A82" s="47">
        <v>251103</v>
      </c>
      <c r="B82" s="48" t="s">
        <v>125</v>
      </c>
      <c r="C82" s="83">
        <v>0</v>
      </c>
      <c r="D82" s="83">
        <v>7876620</v>
      </c>
      <c r="E82" s="83">
        <v>7876620</v>
      </c>
      <c r="F82" s="87">
        <f t="shared" si="5"/>
        <v>0</v>
      </c>
      <c r="G82" s="88">
        <f t="shared" si="8"/>
        <v>0</v>
      </c>
      <c r="H82" s="92">
        <v>0</v>
      </c>
      <c r="I82" s="116"/>
    </row>
    <row r="83" spans="1:9" s="10" customFormat="1" ht="19.5" customHeight="1">
      <c r="A83" s="47">
        <v>251104</v>
      </c>
      <c r="B83" s="48" t="s">
        <v>40</v>
      </c>
      <c r="C83" s="83">
        <v>38236417</v>
      </c>
      <c r="D83" s="83">
        <v>85375716</v>
      </c>
      <c r="E83" s="83">
        <v>86553400</v>
      </c>
      <c r="F83" s="87">
        <f t="shared" si="5"/>
        <v>39414101</v>
      </c>
      <c r="G83" s="88">
        <f t="shared" si="8"/>
        <v>39414101</v>
      </c>
      <c r="H83" s="92">
        <v>0</v>
      </c>
      <c r="I83" s="116"/>
    </row>
    <row r="84" spans="1:9" s="10" customFormat="1" ht="19.5" customHeight="1">
      <c r="A84" s="47">
        <v>251105</v>
      </c>
      <c r="B84" s="48" t="s">
        <v>41</v>
      </c>
      <c r="C84" s="83">
        <v>24580983</v>
      </c>
      <c r="D84" s="83">
        <v>33965827</v>
      </c>
      <c r="E84" s="83">
        <v>35886629</v>
      </c>
      <c r="F84" s="87">
        <f aca="true" t="shared" si="9" ref="F84:F110">+C84-D84+E84</f>
        <v>26501785</v>
      </c>
      <c r="G84" s="88">
        <f t="shared" si="8"/>
        <v>26501785</v>
      </c>
      <c r="H84" s="92">
        <v>0</v>
      </c>
      <c r="I84" s="116"/>
    </row>
    <row r="85" spans="1:9" s="10" customFormat="1" ht="19.5" customHeight="1">
      <c r="A85" s="47">
        <v>251106</v>
      </c>
      <c r="B85" s="48" t="s">
        <v>42</v>
      </c>
      <c r="C85" s="83">
        <v>11722380</v>
      </c>
      <c r="D85" s="83">
        <v>27490131</v>
      </c>
      <c r="E85" s="83">
        <v>29595660</v>
      </c>
      <c r="F85" s="87">
        <f t="shared" si="9"/>
        <v>13827909</v>
      </c>
      <c r="G85" s="88">
        <f t="shared" si="8"/>
        <v>13827909</v>
      </c>
      <c r="H85" s="92">
        <v>0</v>
      </c>
      <c r="I85" s="116"/>
    </row>
    <row r="86" spans="1:9" s="10" customFormat="1" ht="19.5" customHeight="1">
      <c r="A86" s="47">
        <v>251107</v>
      </c>
      <c r="B86" s="48" t="s">
        <v>43</v>
      </c>
      <c r="C86" s="83">
        <v>0</v>
      </c>
      <c r="D86" s="83">
        <v>71108750</v>
      </c>
      <c r="E86" s="83">
        <v>71108750</v>
      </c>
      <c r="F86" s="87">
        <f t="shared" si="9"/>
        <v>0</v>
      </c>
      <c r="G86" s="88">
        <f t="shared" si="8"/>
        <v>0</v>
      </c>
      <c r="H86" s="92">
        <v>0</v>
      </c>
      <c r="I86" s="116"/>
    </row>
    <row r="87" spans="1:9" s="10" customFormat="1" ht="19.5" customHeight="1">
      <c r="A87" s="47">
        <v>251109</v>
      </c>
      <c r="B87" s="48" t="s">
        <v>87</v>
      </c>
      <c r="C87" s="83">
        <v>17062048</v>
      </c>
      <c r="D87" s="83">
        <v>23524376</v>
      </c>
      <c r="E87" s="83">
        <v>24524221</v>
      </c>
      <c r="F87" s="87">
        <f t="shared" si="9"/>
        <v>18061893</v>
      </c>
      <c r="G87" s="88">
        <f t="shared" si="8"/>
        <v>18061893</v>
      </c>
      <c r="H87" s="92">
        <v>0</v>
      </c>
      <c r="I87" s="116"/>
    </row>
    <row r="88" spans="1:9" s="10" customFormat="1" ht="19.5" customHeight="1">
      <c r="A88" s="47">
        <v>251111</v>
      </c>
      <c r="B88" s="48" t="s">
        <v>126</v>
      </c>
      <c r="C88" s="83">
        <v>0</v>
      </c>
      <c r="D88" s="83">
        <v>4011600</v>
      </c>
      <c r="E88" s="83">
        <v>4011600</v>
      </c>
      <c r="F88" s="87">
        <f t="shared" si="9"/>
        <v>0</v>
      </c>
      <c r="G88" s="88">
        <f>F88</f>
        <v>0</v>
      </c>
      <c r="H88" s="92">
        <v>0</v>
      </c>
      <c r="I88" s="116"/>
    </row>
    <row r="89" spans="1:9" s="10" customFormat="1" ht="19.5" customHeight="1">
      <c r="A89" s="47">
        <v>251118</v>
      </c>
      <c r="B89" s="48" t="s">
        <v>161</v>
      </c>
      <c r="C89" s="83">
        <v>0</v>
      </c>
      <c r="D89" s="83">
        <v>1006708</v>
      </c>
      <c r="E89" s="83">
        <v>1006708</v>
      </c>
      <c r="F89" s="87">
        <f t="shared" si="9"/>
        <v>0</v>
      </c>
      <c r="G89" s="88">
        <f>F89</f>
        <v>0</v>
      </c>
      <c r="H89" s="92">
        <v>0</v>
      </c>
      <c r="I89" s="116"/>
    </row>
    <row r="90" spans="1:9" s="10" customFormat="1" ht="19.5" customHeight="1">
      <c r="A90" s="47">
        <v>251125</v>
      </c>
      <c r="B90" s="48" t="s">
        <v>176</v>
      </c>
      <c r="C90" s="83">
        <v>0</v>
      </c>
      <c r="D90" s="83">
        <v>1372938</v>
      </c>
      <c r="E90" s="83">
        <v>1372938</v>
      </c>
      <c r="F90" s="87">
        <f t="shared" si="9"/>
        <v>0</v>
      </c>
      <c r="G90" s="88">
        <f>F90</f>
        <v>0</v>
      </c>
      <c r="H90" s="92">
        <v>0</v>
      </c>
      <c r="I90" s="116"/>
    </row>
    <row r="91" spans="1:9" s="19" customFormat="1" ht="19.5" customHeight="1">
      <c r="A91" s="49">
        <v>300000</v>
      </c>
      <c r="B91" s="50" t="s">
        <v>44</v>
      </c>
      <c r="C91" s="98">
        <v>1316581025</v>
      </c>
      <c r="D91" s="98">
        <f>D92</f>
        <v>1197006729</v>
      </c>
      <c r="E91" s="98">
        <f>E92</f>
        <v>1166345558</v>
      </c>
      <c r="F91" s="99">
        <f t="shared" si="9"/>
        <v>1285919854</v>
      </c>
      <c r="G91" s="100">
        <v>0</v>
      </c>
      <c r="H91" s="101">
        <f aca="true" t="shared" si="10" ref="H91:H104">F91</f>
        <v>1285919854</v>
      </c>
      <c r="I91" s="110"/>
    </row>
    <row r="92" spans="1:9" s="18" customFormat="1" ht="19.5" customHeight="1">
      <c r="A92" s="38">
        <v>310000</v>
      </c>
      <c r="B92" s="39" t="s">
        <v>45</v>
      </c>
      <c r="C92" s="74">
        <v>1316581025</v>
      </c>
      <c r="D92" s="74">
        <f>D93+D100+D98+D95</f>
        <v>1197006729</v>
      </c>
      <c r="E92" s="74">
        <f>E93+E100+E98+E95</f>
        <v>1166345558</v>
      </c>
      <c r="F92" s="76">
        <f t="shared" si="9"/>
        <v>1285919854</v>
      </c>
      <c r="G92" s="77">
        <v>0</v>
      </c>
      <c r="H92" s="91">
        <f t="shared" si="10"/>
        <v>1285919854</v>
      </c>
      <c r="I92" s="114"/>
    </row>
    <row r="93" spans="1:9" s="18" customFormat="1" ht="19.5" customHeight="1">
      <c r="A93" s="38">
        <v>310500</v>
      </c>
      <c r="B93" s="39" t="s">
        <v>46</v>
      </c>
      <c r="C93" s="74">
        <v>493347352</v>
      </c>
      <c r="D93" s="74">
        <f>D94</f>
        <v>1</v>
      </c>
      <c r="E93" s="74">
        <f>E94</f>
        <v>0</v>
      </c>
      <c r="F93" s="76">
        <f t="shared" si="9"/>
        <v>493347351</v>
      </c>
      <c r="G93" s="77">
        <v>0</v>
      </c>
      <c r="H93" s="91">
        <f t="shared" si="10"/>
        <v>493347351</v>
      </c>
      <c r="I93" s="114"/>
    </row>
    <row r="94" spans="1:9" s="9" customFormat="1" ht="19.5" customHeight="1">
      <c r="A94" s="40">
        <v>310506</v>
      </c>
      <c r="B94" s="42" t="s">
        <v>127</v>
      </c>
      <c r="C94" s="83">
        <v>493347352</v>
      </c>
      <c r="D94" s="83">
        <v>1</v>
      </c>
      <c r="E94" s="83">
        <v>0</v>
      </c>
      <c r="F94" s="81">
        <f t="shared" si="9"/>
        <v>493347351</v>
      </c>
      <c r="G94" s="80">
        <v>0</v>
      </c>
      <c r="H94" s="94">
        <f t="shared" si="10"/>
        <v>493347351</v>
      </c>
      <c r="I94" s="115"/>
    </row>
    <row r="95" spans="1:9" s="9" customFormat="1" ht="19.5" customHeight="1">
      <c r="A95" s="38">
        <v>310900</v>
      </c>
      <c r="B95" s="39" t="s">
        <v>177</v>
      </c>
      <c r="C95" s="74">
        <v>0</v>
      </c>
      <c r="D95" s="74">
        <v>171555942</v>
      </c>
      <c r="E95" s="74">
        <v>994789615</v>
      </c>
      <c r="F95" s="76">
        <f t="shared" si="9"/>
        <v>823233673</v>
      </c>
      <c r="G95" s="77">
        <v>0</v>
      </c>
      <c r="H95" s="91">
        <f>F95</f>
        <v>823233673</v>
      </c>
      <c r="I95" s="115"/>
    </row>
    <row r="96" spans="1:9" s="9" customFormat="1" ht="19.5" customHeight="1">
      <c r="A96" s="43">
        <v>310901</v>
      </c>
      <c r="B96" s="42" t="s">
        <v>178</v>
      </c>
      <c r="C96" s="83">
        <v>0</v>
      </c>
      <c r="D96" s="83">
        <v>0</v>
      </c>
      <c r="E96" s="83">
        <v>994789615</v>
      </c>
      <c r="F96" s="87">
        <f t="shared" si="9"/>
        <v>994789615</v>
      </c>
      <c r="G96" s="88">
        <v>0</v>
      </c>
      <c r="H96" s="92">
        <f>F96</f>
        <v>994789615</v>
      </c>
      <c r="I96" s="115"/>
    </row>
    <row r="97" spans="1:9" s="9" customFormat="1" ht="19.5" customHeight="1">
      <c r="A97" s="40">
        <v>310902</v>
      </c>
      <c r="B97" s="42" t="s">
        <v>179</v>
      </c>
      <c r="C97" s="83">
        <v>0</v>
      </c>
      <c r="D97" s="83">
        <v>171555942</v>
      </c>
      <c r="E97" s="83">
        <v>0</v>
      </c>
      <c r="F97" s="81">
        <f t="shared" si="9"/>
        <v>-171555942</v>
      </c>
      <c r="G97" s="80">
        <v>0</v>
      </c>
      <c r="H97" s="94">
        <f>F97</f>
        <v>-171555942</v>
      </c>
      <c r="I97" s="115"/>
    </row>
    <row r="98" spans="1:9" s="19" customFormat="1" ht="19.5" customHeight="1">
      <c r="A98" s="38">
        <v>311000</v>
      </c>
      <c r="B98" s="39" t="s">
        <v>167</v>
      </c>
      <c r="C98" s="74">
        <v>-65965175</v>
      </c>
      <c r="D98" s="74">
        <f>D99</f>
        <v>30661170</v>
      </c>
      <c r="E98" s="74">
        <f>E99</f>
        <v>65965175</v>
      </c>
      <c r="F98" s="96">
        <f t="shared" si="9"/>
        <v>-30661170</v>
      </c>
      <c r="G98" s="102">
        <v>0</v>
      </c>
      <c r="H98" s="97">
        <f>F98</f>
        <v>-30661170</v>
      </c>
      <c r="I98" s="110"/>
    </row>
    <row r="99" spans="1:9" s="9" customFormat="1" ht="19.5" customHeight="1">
      <c r="A99" s="40">
        <v>311002</v>
      </c>
      <c r="B99" s="42" t="s">
        <v>170</v>
      </c>
      <c r="C99" s="83">
        <v>-65965175</v>
      </c>
      <c r="D99" s="83">
        <v>30661170</v>
      </c>
      <c r="E99" s="83">
        <v>65965175</v>
      </c>
      <c r="F99" s="81">
        <f t="shared" si="9"/>
        <v>-30661170</v>
      </c>
      <c r="G99" s="80">
        <v>0</v>
      </c>
      <c r="H99" s="94">
        <f>F99</f>
        <v>-30661170</v>
      </c>
      <c r="I99" s="115"/>
    </row>
    <row r="100" spans="1:9" s="18" customFormat="1" ht="19.5" customHeight="1">
      <c r="A100" s="38">
        <v>314500</v>
      </c>
      <c r="B100" s="39" t="s">
        <v>128</v>
      </c>
      <c r="C100" s="74">
        <v>889198848</v>
      </c>
      <c r="D100" s="74">
        <f>SUM(D101:D103)</f>
        <v>994789616</v>
      </c>
      <c r="E100" s="74">
        <f>SUM(E101:E103)</f>
        <v>105590768</v>
      </c>
      <c r="F100" s="76">
        <f t="shared" si="9"/>
        <v>0</v>
      </c>
      <c r="G100" s="77">
        <v>0</v>
      </c>
      <c r="H100" s="91">
        <f t="shared" si="10"/>
        <v>0</v>
      </c>
      <c r="I100" s="114"/>
    </row>
    <row r="101" spans="1:9" s="10" customFormat="1" ht="19.5" customHeight="1">
      <c r="A101" s="43">
        <v>314506</v>
      </c>
      <c r="B101" s="42" t="s">
        <v>129</v>
      </c>
      <c r="C101" s="83">
        <v>994789616</v>
      </c>
      <c r="D101" s="83">
        <v>994789616</v>
      </c>
      <c r="E101" s="83">
        <v>0</v>
      </c>
      <c r="F101" s="87">
        <f t="shared" si="9"/>
        <v>0</v>
      </c>
      <c r="G101" s="88">
        <v>0</v>
      </c>
      <c r="H101" s="92">
        <f t="shared" si="10"/>
        <v>0</v>
      </c>
      <c r="I101" s="116"/>
    </row>
    <row r="102" spans="1:9" s="10" customFormat="1" ht="19.5" customHeight="1">
      <c r="A102" s="43">
        <v>314507</v>
      </c>
      <c r="B102" s="42" t="s">
        <v>130</v>
      </c>
      <c r="C102" s="83">
        <v>-55000000</v>
      </c>
      <c r="D102" s="83">
        <v>0</v>
      </c>
      <c r="E102" s="83">
        <v>55000000</v>
      </c>
      <c r="F102" s="87">
        <f t="shared" si="9"/>
        <v>0</v>
      </c>
      <c r="G102" s="88">
        <v>0</v>
      </c>
      <c r="H102" s="92">
        <f t="shared" si="10"/>
        <v>0</v>
      </c>
      <c r="I102" s="116"/>
    </row>
    <row r="103" spans="1:9" s="10" customFormat="1" ht="19.5" customHeight="1">
      <c r="A103" s="43">
        <v>314512</v>
      </c>
      <c r="B103" s="42" t="s">
        <v>131</v>
      </c>
      <c r="C103" s="83">
        <v>-50590768</v>
      </c>
      <c r="D103" s="83">
        <v>0</v>
      </c>
      <c r="E103" s="83">
        <v>50590768</v>
      </c>
      <c r="F103" s="87">
        <f t="shared" si="9"/>
        <v>0</v>
      </c>
      <c r="G103" s="88">
        <v>0</v>
      </c>
      <c r="H103" s="92">
        <f t="shared" si="10"/>
        <v>0</v>
      </c>
      <c r="I103" s="116"/>
    </row>
    <row r="104" spans="1:9" s="19" customFormat="1" ht="19.5" customHeight="1">
      <c r="A104" s="52">
        <v>400000</v>
      </c>
      <c r="B104" s="53" t="s">
        <v>47</v>
      </c>
      <c r="C104" s="98">
        <f>C105+C108</f>
        <v>0</v>
      </c>
      <c r="D104" s="98">
        <f>D105+D108</f>
        <v>0</v>
      </c>
      <c r="E104" s="98">
        <f>E105+E108</f>
        <v>1849205661</v>
      </c>
      <c r="F104" s="98">
        <f t="shared" si="9"/>
        <v>1849205661</v>
      </c>
      <c r="G104" s="100">
        <v>0</v>
      </c>
      <c r="H104" s="101">
        <f t="shared" si="10"/>
        <v>1849205661</v>
      </c>
      <c r="I104" s="110"/>
    </row>
    <row r="105" spans="1:9" s="18" customFormat="1" ht="19.5" customHeight="1">
      <c r="A105" s="45">
        <v>410000</v>
      </c>
      <c r="B105" s="46" t="s">
        <v>85</v>
      </c>
      <c r="C105" s="74">
        <f aca="true" t="shared" si="11" ref="C105:E106">C106</f>
        <v>0</v>
      </c>
      <c r="D105" s="74">
        <f t="shared" si="11"/>
        <v>0</v>
      </c>
      <c r="E105" s="74">
        <f t="shared" si="11"/>
        <v>451240948</v>
      </c>
      <c r="F105" s="74">
        <f t="shared" si="9"/>
        <v>451240948</v>
      </c>
      <c r="G105" s="77">
        <v>0</v>
      </c>
      <c r="H105" s="91">
        <f aca="true" t="shared" si="12" ref="H105:H146">F105</f>
        <v>451240948</v>
      </c>
      <c r="I105" s="114"/>
    </row>
    <row r="106" spans="1:9" s="18" customFormat="1" ht="19.5" customHeight="1">
      <c r="A106" s="45">
        <v>411000</v>
      </c>
      <c r="B106" s="46" t="s">
        <v>86</v>
      </c>
      <c r="C106" s="74">
        <f t="shared" si="11"/>
        <v>0</v>
      </c>
      <c r="D106" s="74">
        <f t="shared" si="11"/>
        <v>0</v>
      </c>
      <c r="E106" s="74">
        <f t="shared" si="11"/>
        <v>451240948</v>
      </c>
      <c r="F106" s="74">
        <f t="shared" si="9"/>
        <v>451240948</v>
      </c>
      <c r="G106" s="77">
        <v>0</v>
      </c>
      <c r="H106" s="91">
        <f t="shared" si="12"/>
        <v>451240948</v>
      </c>
      <c r="I106" s="114"/>
    </row>
    <row r="107" spans="1:9" s="10" customFormat="1" ht="19.5" customHeight="1">
      <c r="A107" s="47">
        <v>411062</v>
      </c>
      <c r="B107" s="48" t="s">
        <v>77</v>
      </c>
      <c r="C107" s="83">
        <v>0</v>
      </c>
      <c r="D107" s="83">
        <v>0</v>
      </c>
      <c r="E107" s="83">
        <v>451240948</v>
      </c>
      <c r="F107" s="83">
        <f t="shared" si="9"/>
        <v>451240948</v>
      </c>
      <c r="G107" s="88">
        <v>0</v>
      </c>
      <c r="H107" s="92">
        <f t="shared" si="12"/>
        <v>451240948</v>
      </c>
      <c r="I107" s="116"/>
    </row>
    <row r="108" spans="1:9" s="18" customFormat="1" ht="19.5" customHeight="1">
      <c r="A108" s="45">
        <v>440000</v>
      </c>
      <c r="B108" s="46" t="s">
        <v>48</v>
      </c>
      <c r="C108" s="74">
        <f aca="true" t="shared" si="13" ref="C108:E109">C109</f>
        <v>0</v>
      </c>
      <c r="D108" s="74">
        <f t="shared" si="13"/>
        <v>0</v>
      </c>
      <c r="E108" s="74">
        <f t="shared" si="13"/>
        <v>1397964713</v>
      </c>
      <c r="F108" s="74">
        <f t="shared" si="9"/>
        <v>1397964713</v>
      </c>
      <c r="G108" s="77">
        <v>0</v>
      </c>
      <c r="H108" s="91">
        <f t="shared" si="12"/>
        <v>1397964713</v>
      </c>
      <c r="I108" s="114"/>
    </row>
    <row r="109" spans="1:9" s="18" customFormat="1" ht="19.5" customHeight="1">
      <c r="A109" s="45">
        <v>442800</v>
      </c>
      <c r="B109" s="46" t="s">
        <v>83</v>
      </c>
      <c r="C109" s="74">
        <f t="shared" si="13"/>
        <v>0</v>
      </c>
      <c r="D109" s="74">
        <f t="shared" si="13"/>
        <v>0</v>
      </c>
      <c r="E109" s="74">
        <f t="shared" si="13"/>
        <v>1397964713</v>
      </c>
      <c r="F109" s="74">
        <f t="shared" si="9"/>
        <v>1397964713</v>
      </c>
      <c r="G109" s="77">
        <v>0</v>
      </c>
      <c r="H109" s="91">
        <f t="shared" si="12"/>
        <v>1397964713</v>
      </c>
      <c r="I109" s="114"/>
    </row>
    <row r="110" spans="1:9" s="18" customFormat="1" ht="19.5" customHeight="1">
      <c r="A110" s="51">
        <v>442803</v>
      </c>
      <c r="B110" s="48" t="s">
        <v>92</v>
      </c>
      <c r="C110" s="83">
        <v>0</v>
      </c>
      <c r="D110" s="83">
        <v>0</v>
      </c>
      <c r="E110" s="83">
        <v>1397964713</v>
      </c>
      <c r="F110" s="83">
        <f t="shared" si="9"/>
        <v>1397964713</v>
      </c>
      <c r="G110" s="80">
        <v>0</v>
      </c>
      <c r="H110" s="103">
        <f t="shared" si="12"/>
        <v>1397964713</v>
      </c>
      <c r="I110" s="114"/>
    </row>
    <row r="111" spans="1:9" s="19" customFormat="1" ht="19.5" customHeight="1">
      <c r="A111" s="52">
        <v>500000</v>
      </c>
      <c r="B111" s="53" t="s">
        <v>49</v>
      </c>
      <c r="C111" s="98">
        <f>C112+C150+C156+C159</f>
        <v>0</v>
      </c>
      <c r="D111" s="98">
        <f>D112+D150+D156+D159</f>
        <v>1880176112</v>
      </c>
      <c r="E111" s="98">
        <f>E112+E150+E156+E159</f>
        <v>30970451</v>
      </c>
      <c r="F111" s="99">
        <f aca="true" t="shared" si="14" ref="F111:F142">+C111+D111-E111</f>
        <v>1849205661</v>
      </c>
      <c r="G111" s="100">
        <v>0</v>
      </c>
      <c r="H111" s="104">
        <f t="shared" si="12"/>
        <v>1849205661</v>
      </c>
      <c r="I111" s="110"/>
    </row>
    <row r="112" spans="1:9" s="18" customFormat="1" ht="19.5" customHeight="1">
      <c r="A112" s="45">
        <v>510000</v>
      </c>
      <c r="B112" s="46" t="s">
        <v>50</v>
      </c>
      <c r="C112" s="74">
        <f>C113+C118+C123+C142+C128+C137</f>
        <v>0</v>
      </c>
      <c r="D112" s="74">
        <f>D113+D118+D123+D142+D128+D137</f>
        <v>1817303242</v>
      </c>
      <c r="E112" s="74">
        <f>E113+E118+E123+E142+E128+E137</f>
        <v>0</v>
      </c>
      <c r="F112" s="76">
        <f t="shared" si="14"/>
        <v>1817303242</v>
      </c>
      <c r="G112" s="77">
        <v>0</v>
      </c>
      <c r="H112" s="91">
        <f t="shared" si="12"/>
        <v>1817303242</v>
      </c>
      <c r="I112" s="114"/>
    </row>
    <row r="113" spans="1:9" s="18" customFormat="1" ht="19.5" customHeight="1">
      <c r="A113" s="45">
        <v>510100</v>
      </c>
      <c r="B113" s="46" t="s">
        <v>51</v>
      </c>
      <c r="C113" s="74">
        <f>SUM(C114:C117)</f>
        <v>0</v>
      </c>
      <c r="D113" s="74">
        <f>SUM(D114:D117)</f>
        <v>673784654</v>
      </c>
      <c r="E113" s="74">
        <f>SUM(E114:E117)</f>
        <v>0</v>
      </c>
      <c r="F113" s="76">
        <f t="shared" si="14"/>
        <v>673784654</v>
      </c>
      <c r="G113" s="77">
        <v>0</v>
      </c>
      <c r="H113" s="105">
        <f t="shared" si="12"/>
        <v>673784654</v>
      </c>
      <c r="I113" s="114"/>
    </row>
    <row r="114" spans="1:9" s="10" customFormat="1" ht="19.5" customHeight="1">
      <c r="A114" s="47">
        <v>510101</v>
      </c>
      <c r="B114" s="48" t="s">
        <v>52</v>
      </c>
      <c r="C114" s="83">
        <v>0</v>
      </c>
      <c r="D114" s="83">
        <v>649427839</v>
      </c>
      <c r="E114" s="83">
        <v>0</v>
      </c>
      <c r="F114" s="87">
        <f t="shared" si="14"/>
        <v>649427839</v>
      </c>
      <c r="G114" s="88">
        <v>0</v>
      </c>
      <c r="H114" s="92">
        <f t="shared" si="12"/>
        <v>649427839</v>
      </c>
      <c r="I114" s="116"/>
    </row>
    <row r="115" spans="1:9" s="10" customFormat="1" ht="19.5" customHeight="1">
      <c r="A115" s="47">
        <v>510119</v>
      </c>
      <c r="B115" s="48" t="s">
        <v>87</v>
      </c>
      <c r="C115" s="83">
        <v>0</v>
      </c>
      <c r="D115" s="83">
        <v>20661337</v>
      </c>
      <c r="E115" s="83">
        <v>0</v>
      </c>
      <c r="F115" s="87">
        <f t="shared" si="14"/>
        <v>20661337</v>
      </c>
      <c r="G115" s="88">
        <v>0</v>
      </c>
      <c r="H115" s="92">
        <f t="shared" si="12"/>
        <v>20661337</v>
      </c>
      <c r="I115" s="116"/>
    </row>
    <row r="116" spans="1:9" s="10" customFormat="1" ht="19.5" customHeight="1">
      <c r="A116" s="47">
        <v>510123</v>
      </c>
      <c r="B116" s="48" t="s">
        <v>53</v>
      </c>
      <c r="C116" s="83">
        <v>0</v>
      </c>
      <c r="D116" s="83">
        <v>2257611</v>
      </c>
      <c r="E116" s="83">
        <v>0</v>
      </c>
      <c r="F116" s="87">
        <f t="shared" si="14"/>
        <v>2257611</v>
      </c>
      <c r="G116" s="88">
        <v>0</v>
      </c>
      <c r="H116" s="106">
        <f t="shared" si="12"/>
        <v>2257611</v>
      </c>
      <c r="I116" s="116"/>
    </row>
    <row r="117" spans="1:9" s="10" customFormat="1" ht="19.5" customHeight="1">
      <c r="A117" s="47">
        <v>510160</v>
      </c>
      <c r="B117" s="48" t="s">
        <v>55</v>
      </c>
      <c r="C117" s="83">
        <v>0</v>
      </c>
      <c r="D117" s="83">
        <v>1437867</v>
      </c>
      <c r="E117" s="83">
        <v>0</v>
      </c>
      <c r="F117" s="87">
        <f t="shared" si="14"/>
        <v>1437867</v>
      </c>
      <c r="G117" s="88">
        <v>0</v>
      </c>
      <c r="H117" s="92">
        <f t="shared" si="12"/>
        <v>1437867</v>
      </c>
      <c r="I117" s="116"/>
    </row>
    <row r="118" spans="1:9" s="18" customFormat="1" ht="19.5" customHeight="1">
      <c r="A118" s="45">
        <v>510300</v>
      </c>
      <c r="B118" s="46" t="s">
        <v>56</v>
      </c>
      <c r="C118" s="74">
        <f>SUM(C119:C122)</f>
        <v>0</v>
      </c>
      <c r="D118" s="74">
        <f>SUM(D119:D122)</f>
        <v>195835300</v>
      </c>
      <c r="E118" s="74">
        <f>SUM(E119:E122)</f>
        <v>0</v>
      </c>
      <c r="F118" s="76">
        <f t="shared" si="14"/>
        <v>195835300</v>
      </c>
      <c r="G118" s="77">
        <v>0</v>
      </c>
      <c r="H118" s="105">
        <f t="shared" si="12"/>
        <v>195835300</v>
      </c>
      <c r="I118" s="114"/>
    </row>
    <row r="119" spans="1:9" s="10" customFormat="1" ht="19.5" customHeight="1">
      <c r="A119" s="47">
        <v>510302</v>
      </c>
      <c r="B119" s="48" t="s">
        <v>57</v>
      </c>
      <c r="C119" s="83">
        <v>0</v>
      </c>
      <c r="D119" s="83">
        <v>31266200</v>
      </c>
      <c r="E119" s="83">
        <v>0</v>
      </c>
      <c r="F119" s="87">
        <f t="shared" si="14"/>
        <v>31266200</v>
      </c>
      <c r="G119" s="88">
        <v>0</v>
      </c>
      <c r="H119" s="92">
        <f t="shared" si="12"/>
        <v>31266200</v>
      </c>
      <c r="I119" s="116"/>
    </row>
    <row r="120" spans="1:9" s="10" customFormat="1" ht="19.5" customHeight="1">
      <c r="A120" s="47">
        <v>510303</v>
      </c>
      <c r="B120" s="48" t="s">
        <v>58</v>
      </c>
      <c r="C120" s="83">
        <v>0</v>
      </c>
      <c r="D120" s="83">
        <v>66573700</v>
      </c>
      <c r="E120" s="83">
        <v>0</v>
      </c>
      <c r="F120" s="87">
        <f t="shared" si="14"/>
        <v>66573700</v>
      </c>
      <c r="G120" s="88">
        <v>0</v>
      </c>
      <c r="H120" s="106">
        <f t="shared" si="12"/>
        <v>66573700</v>
      </c>
      <c r="I120" s="116"/>
    </row>
    <row r="121" spans="1:9" s="10" customFormat="1" ht="19.5" customHeight="1">
      <c r="A121" s="47">
        <v>510305</v>
      </c>
      <c r="B121" s="48" t="s">
        <v>59</v>
      </c>
      <c r="C121" s="83">
        <v>0</v>
      </c>
      <c r="D121" s="83">
        <v>4011600</v>
      </c>
      <c r="E121" s="83">
        <v>0</v>
      </c>
      <c r="F121" s="87">
        <f t="shared" si="14"/>
        <v>4011600</v>
      </c>
      <c r="G121" s="88">
        <v>0</v>
      </c>
      <c r="H121" s="92">
        <f t="shared" si="12"/>
        <v>4011600</v>
      </c>
      <c r="I121" s="116"/>
    </row>
    <row r="122" spans="1:9" s="10" customFormat="1" ht="19.5" customHeight="1">
      <c r="A122" s="47">
        <v>510306</v>
      </c>
      <c r="B122" s="48" t="s">
        <v>60</v>
      </c>
      <c r="C122" s="83">
        <v>0</v>
      </c>
      <c r="D122" s="83">
        <v>93983800</v>
      </c>
      <c r="E122" s="83">
        <v>0</v>
      </c>
      <c r="F122" s="87">
        <f t="shared" si="14"/>
        <v>93983800</v>
      </c>
      <c r="G122" s="88">
        <v>0</v>
      </c>
      <c r="H122" s="106">
        <f t="shared" si="12"/>
        <v>93983800</v>
      </c>
      <c r="I122" s="116"/>
    </row>
    <row r="123" spans="1:9" s="18" customFormat="1" ht="19.5" customHeight="1">
      <c r="A123" s="45">
        <v>510400</v>
      </c>
      <c r="B123" s="46" t="s">
        <v>61</v>
      </c>
      <c r="C123" s="74">
        <f>SUM(C124:C127)</f>
        <v>0</v>
      </c>
      <c r="D123" s="74">
        <f>SUM(D124:D127)</f>
        <v>39108800</v>
      </c>
      <c r="E123" s="74">
        <f>SUM(E124:E127)</f>
        <v>0</v>
      </c>
      <c r="F123" s="76">
        <f t="shared" si="14"/>
        <v>39108800</v>
      </c>
      <c r="G123" s="77">
        <v>0</v>
      </c>
      <c r="H123" s="91">
        <f t="shared" si="12"/>
        <v>39108800</v>
      </c>
      <c r="I123" s="114"/>
    </row>
    <row r="124" spans="1:9" s="10" customFormat="1" ht="19.5" customHeight="1">
      <c r="A124" s="47">
        <v>510401</v>
      </c>
      <c r="B124" s="48" t="s">
        <v>62</v>
      </c>
      <c r="C124" s="83">
        <v>0</v>
      </c>
      <c r="D124" s="83">
        <v>23453300</v>
      </c>
      <c r="E124" s="83">
        <v>0</v>
      </c>
      <c r="F124" s="87">
        <f t="shared" si="14"/>
        <v>23453300</v>
      </c>
      <c r="G124" s="88">
        <v>0</v>
      </c>
      <c r="H124" s="106">
        <f t="shared" si="12"/>
        <v>23453300</v>
      </c>
      <c r="I124" s="116"/>
    </row>
    <row r="125" spans="1:9" s="10" customFormat="1" ht="19.5" customHeight="1">
      <c r="A125" s="47">
        <v>510402</v>
      </c>
      <c r="B125" s="48" t="s">
        <v>63</v>
      </c>
      <c r="C125" s="83">
        <v>0</v>
      </c>
      <c r="D125" s="83">
        <v>3915900</v>
      </c>
      <c r="E125" s="83">
        <v>0</v>
      </c>
      <c r="F125" s="87">
        <f t="shared" si="14"/>
        <v>3915900</v>
      </c>
      <c r="G125" s="88">
        <v>0</v>
      </c>
      <c r="H125" s="92">
        <f t="shared" si="12"/>
        <v>3915900</v>
      </c>
      <c r="I125" s="116"/>
    </row>
    <row r="126" spans="1:9" s="10" customFormat="1" ht="19.5" customHeight="1">
      <c r="A126" s="47">
        <v>510403</v>
      </c>
      <c r="B126" s="48" t="s">
        <v>64</v>
      </c>
      <c r="C126" s="83">
        <v>0</v>
      </c>
      <c r="D126" s="83">
        <v>3915900</v>
      </c>
      <c r="E126" s="83">
        <v>0</v>
      </c>
      <c r="F126" s="87">
        <f t="shared" si="14"/>
        <v>3915900</v>
      </c>
      <c r="G126" s="88">
        <v>0</v>
      </c>
      <c r="H126" s="106">
        <f t="shared" si="12"/>
        <v>3915900</v>
      </c>
      <c r="I126" s="116"/>
    </row>
    <row r="127" spans="1:9" s="10" customFormat="1" ht="19.5" customHeight="1">
      <c r="A127" s="47">
        <v>510404</v>
      </c>
      <c r="B127" s="48" t="s">
        <v>65</v>
      </c>
      <c r="C127" s="83">
        <v>0</v>
      </c>
      <c r="D127" s="83">
        <v>7823700</v>
      </c>
      <c r="E127" s="83">
        <v>0</v>
      </c>
      <c r="F127" s="87">
        <f t="shared" si="14"/>
        <v>7823700</v>
      </c>
      <c r="G127" s="88">
        <v>0</v>
      </c>
      <c r="H127" s="92">
        <f t="shared" si="12"/>
        <v>7823700</v>
      </c>
      <c r="I127" s="116"/>
    </row>
    <row r="128" spans="1:9" s="10" customFormat="1" ht="19.5" customHeight="1">
      <c r="A128" s="45">
        <v>510700</v>
      </c>
      <c r="B128" s="46" t="s">
        <v>132</v>
      </c>
      <c r="C128" s="74">
        <f>SUM(C129:C136)</f>
        <v>0</v>
      </c>
      <c r="D128" s="74">
        <f>SUM(D129:D136)</f>
        <v>386259757</v>
      </c>
      <c r="E128" s="74">
        <f>SUM(E129:E136)</f>
        <v>0</v>
      </c>
      <c r="F128" s="76">
        <f t="shared" si="14"/>
        <v>386259757</v>
      </c>
      <c r="G128" s="77">
        <v>0</v>
      </c>
      <c r="H128" s="105">
        <f aca="true" t="shared" si="15" ref="H128:H137">F128</f>
        <v>386259757</v>
      </c>
      <c r="I128" s="116"/>
    </row>
    <row r="129" spans="1:9" s="10" customFormat="1" ht="19.5" customHeight="1">
      <c r="A129" s="47" t="s">
        <v>133</v>
      </c>
      <c r="B129" s="48" t="s">
        <v>40</v>
      </c>
      <c r="C129" s="83">
        <v>0</v>
      </c>
      <c r="D129" s="83">
        <v>51499189</v>
      </c>
      <c r="E129" s="83">
        <v>0</v>
      </c>
      <c r="F129" s="87">
        <f t="shared" si="14"/>
        <v>51499189</v>
      </c>
      <c r="G129" s="88">
        <v>0</v>
      </c>
      <c r="H129" s="92">
        <f t="shared" si="15"/>
        <v>51499189</v>
      </c>
      <c r="I129" s="116"/>
    </row>
    <row r="130" spans="1:9" s="10" customFormat="1" ht="19.5" customHeight="1">
      <c r="A130" s="47" t="s">
        <v>134</v>
      </c>
      <c r="B130" s="48" t="s">
        <v>39</v>
      </c>
      <c r="C130" s="83">
        <v>0</v>
      </c>
      <c r="D130" s="83">
        <v>90294912</v>
      </c>
      <c r="E130" s="83">
        <v>0</v>
      </c>
      <c r="F130" s="87">
        <f t="shared" si="14"/>
        <v>90294912</v>
      </c>
      <c r="G130" s="88">
        <v>0</v>
      </c>
      <c r="H130" s="92">
        <f t="shared" si="15"/>
        <v>90294912</v>
      </c>
      <c r="I130" s="116"/>
    </row>
    <row r="131" spans="1:9" s="10" customFormat="1" ht="19.5" customHeight="1">
      <c r="A131" s="47" t="s">
        <v>135</v>
      </c>
      <c r="B131" s="48" t="s">
        <v>136</v>
      </c>
      <c r="C131" s="83">
        <v>0</v>
      </c>
      <c r="D131" s="83">
        <v>7876620</v>
      </c>
      <c r="E131" s="83">
        <v>0</v>
      </c>
      <c r="F131" s="87">
        <f t="shared" si="14"/>
        <v>7876620</v>
      </c>
      <c r="G131" s="88">
        <v>0</v>
      </c>
      <c r="H131" s="92">
        <f t="shared" si="15"/>
        <v>7876620</v>
      </c>
      <c r="I131" s="116"/>
    </row>
    <row r="132" spans="1:9" s="10" customFormat="1" ht="19.5" customHeight="1">
      <c r="A132" s="47" t="s">
        <v>137</v>
      </c>
      <c r="B132" s="48" t="s">
        <v>138</v>
      </c>
      <c r="C132" s="83">
        <v>0</v>
      </c>
      <c r="D132" s="83">
        <v>35886629</v>
      </c>
      <c r="E132" s="83">
        <v>0</v>
      </c>
      <c r="F132" s="87">
        <f t="shared" si="14"/>
        <v>35886629</v>
      </c>
      <c r="G132" s="88">
        <v>0</v>
      </c>
      <c r="H132" s="106">
        <f t="shared" si="15"/>
        <v>35886629</v>
      </c>
      <c r="I132" s="116"/>
    </row>
    <row r="133" spans="1:9" s="10" customFormat="1" ht="19.5" customHeight="1">
      <c r="A133" s="51" t="s">
        <v>139</v>
      </c>
      <c r="B133" s="48" t="s">
        <v>140</v>
      </c>
      <c r="C133" s="83">
        <v>0</v>
      </c>
      <c r="D133" s="83">
        <v>71108750</v>
      </c>
      <c r="E133" s="83">
        <v>0</v>
      </c>
      <c r="F133" s="81">
        <f t="shared" si="14"/>
        <v>71108750</v>
      </c>
      <c r="G133" s="80">
        <v>0</v>
      </c>
      <c r="H133" s="94">
        <f t="shared" si="15"/>
        <v>71108750</v>
      </c>
      <c r="I133" s="116"/>
    </row>
    <row r="134" spans="1:9" s="10" customFormat="1" ht="19.5" customHeight="1">
      <c r="A134" s="51" t="s">
        <v>141</v>
      </c>
      <c r="B134" s="48" t="s">
        <v>82</v>
      </c>
      <c r="C134" s="83">
        <v>0</v>
      </c>
      <c r="D134" s="83">
        <v>29595660</v>
      </c>
      <c r="E134" s="83">
        <v>0</v>
      </c>
      <c r="F134" s="81">
        <f t="shared" si="14"/>
        <v>29595660</v>
      </c>
      <c r="G134" s="80">
        <v>0</v>
      </c>
      <c r="H134" s="94">
        <f t="shared" si="15"/>
        <v>29595660</v>
      </c>
      <c r="I134" s="116"/>
    </row>
    <row r="135" spans="1:9" s="10" customFormat="1" ht="19.5" customHeight="1">
      <c r="A135" s="51" t="s">
        <v>142</v>
      </c>
      <c r="B135" s="48" t="s">
        <v>143</v>
      </c>
      <c r="C135" s="83">
        <v>0</v>
      </c>
      <c r="D135" s="83">
        <v>3866084</v>
      </c>
      <c r="E135" s="83">
        <v>0</v>
      </c>
      <c r="F135" s="81">
        <f t="shared" si="14"/>
        <v>3866084</v>
      </c>
      <c r="G135" s="80">
        <v>0</v>
      </c>
      <c r="H135" s="94">
        <f t="shared" si="15"/>
        <v>3866084</v>
      </c>
      <c r="I135" s="116"/>
    </row>
    <row r="136" spans="1:9" s="10" customFormat="1" ht="19.5" customHeight="1">
      <c r="A136" s="47" t="s">
        <v>144</v>
      </c>
      <c r="B136" s="48" t="s">
        <v>145</v>
      </c>
      <c r="C136" s="83">
        <v>0</v>
      </c>
      <c r="D136" s="83">
        <v>96131913</v>
      </c>
      <c r="E136" s="83">
        <v>0</v>
      </c>
      <c r="F136" s="87">
        <f t="shared" si="14"/>
        <v>96131913</v>
      </c>
      <c r="G136" s="88">
        <v>0</v>
      </c>
      <c r="H136" s="106">
        <f t="shared" si="15"/>
        <v>96131913</v>
      </c>
      <c r="I136" s="116"/>
    </row>
    <row r="137" spans="1:9" s="10" customFormat="1" ht="19.5" customHeight="1">
      <c r="A137" s="45">
        <v>510800</v>
      </c>
      <c r="B137" s="46" t="s">
        <v>155</v>
      </c>
      <c r="C137" s="74">
        <f>C139+C141</f>
        <v>0</v>
      </c>
      <c r="D137" s="74">
        <f>SUM(D138:D141)</f>
        <v>71772011</v>
      </c>
      <c r="E137" s="74">
        <f>SUM(E138:E141)</f>
        <v>0</v>
      </c>
      <c r="F137" s="76">
        <f t="shared" si="14"/>
        <v>71772011</v>
      </c>
      <c r="G137" s="77">
        <v>0</v>
      </c>
      <c r="H137" s="105">
        <f t="shared" si="15"/>
        <v>71772011</v>
      </c>
      <c r="I137" s="116"/>
    </row>
    <row r="138" spans="1:9" s="10" customFormat="1" ht="19.5" customHeight="1">
      <c r="A138" s="47" t="s">
        <v>180</v>
      </c>
      <c r="B138" s="48" t="s">
        <v>181</v>
      </c>
      <c r="C138" s="83">
        <v>0</v>
      </c>
      <c r="D138" s="83">
        <v>10000000</v>
      </c>
      <c r="E138" s="83">
        <v>0</v>
      </c>
      <c r="F138" s="87">
        <f t="shared" si="14"/>
        <v>10000000</v>
      </c>
      <c r="G138" s="88">
        <v>0</v>
      </c>
      <c r="H138" s="92">
        <f>F138</f>
        <v>10000000</v>
      </c>
      <c r="I138" s="116"/>
    </row>
    <row r="139" spans="1:9" s="10" customFormat="1" ht="19.5" customHeight="1">
      <c r="A139" s="47">
        <v>510803</v>
      </c>
      <c r="B139" s="48" t="s">
        <v>54</v>
      </c>
      <c r="C139" s="83">
        <v>0</v>
      </c>
      <c r="D139" s="83">
        <v>56795540</v>
      </c>
      <c r="E139" s="83">
        <v>0</v>
      </c>
      <c r="F139" s="87">
        <f t="shared" si="14"/>
        <v>56795540</v>
      </c>
      <c r="G139" s="88">
        <v>0</v>
      </c>
      <c r="H139" s="92">
        <f>F139</f>
        <v>56795540</v>
      </c>
      <c r="I139" s="116"/>
    </row>
    <row r="140" spans="1:9" s="10" customFormat="1" ht="19.5" customHeight="1">
      <c r="A140" s="47">
        <v>510804</v>
      </c>
      <c r="B140" s="48" t="s">
        <v>182</v>
      </c>
      <c r="C140" s="83">
        <v>0</v>
      </c>
      <c r="D140" s="83">
        <v>3999900</v>
      </c>
      <c r="E140" s="83">
        <v>0</v>
      </c>
      <c r="F140" s="87">
        <f t="shared" si="14"/>
        <v>3999900</v>
      </c>
      <c r="G140" s="88">
        <v>0</v>
      </c>
      <c r="H140" s="92">
        <f>F140</f>
        <v>3999900</v>
      </c>
      <c r="I140" s="116"/>
    </row>
    <row r="141" spans="1:9" s="10" customFormat="1" ht="19.5" customHeight="1">
      <c r="A141" s="47">
        <v>510806</v>
      </c>
      <c r="B141" s="48" t="s">
        <v>161</v>
      </c>
      <c r="C141" s="83">
        <v>0</v>
      </c>
      <c r="D141" s="83">
        <v>976571</v>
      </c>
      <c r="E141" s="83">
        <v>0</v>
      </c>
      <c r="F141" s="87">
        <f t="shared" si="14"/>
        <v>976571</v>
      </c>
      <c r="G141" s="88">
        <v>0</v>
      </c>
      <c r="H141" s="92">
        <f>F141</f>
        <v>976571</v>
      </c>
      <c r="I141" s="116"/>
    </row>
    <row r="142" spans="1:9" s="18" customFormat="1" ht="19.5" customHeight="1">
      <c r="A142" s="45">
        <v>511100</v>
      </c>
      <c r="B142" s="46" t="s">
        <v>66</v>
      </c>
      <c r="C142" s="74">
        <f>SUM(C143:C149)</f>
        <v>0</v>
      </c>
      <c r="D142" s="74">
        <f>SUM(D143:D149)</f>
        <v>450542720</v>
      </c>
      <c r="E142" s="74">
        <f>SUM(E143:E149)</f>
        <v>0</v>
      </c>
      <c r="F142" s="76">
        <f t="shared" si="14"/>
        <v>450542720</v>
      </c>
      <c r="G142" s="77">
        <v>0</v>
      </c>
      <c r="H142" s="105">
        <f t="shared" si="12"/>
        <v>450542720</v>
      </c>
      <c r="I142" s="114"/>
    </row>
    <row r="143" spans="1:9" s="10" customFormat="1" ht="19.5" customHeight="1">
      <c r="A143" s="47">
        <v>511114</v>
      </c>
      <c r="B143" s="48" t="s">
        <v>30</v>
      </c>
      <c r="C143" s="83">
        <v>0</v>
      </c>
      <c r="D143" s="83">
        <v>39545550</v>
      </c>
      <c r="E143" s="83">
        <v>0</v>
      </c>
      <c r="F143" s="87">
        <f aca="true" t="shared" si="16" ref="F143:F161">+C143+D143-E143</f>
        <v>39545550</v>
      </c>
      <c r="G143" s="88">
        <v>0</v>
      </c>
      <c r="H143" s="92">
        <f t="shared" si="12"/>
        <v>39545550</v>
      </c>
      <c r="I143" s="116"/>
    </row>
    <row r="144" spans="1:9" s="10" customFormat="1" ht="19.5" customHeight="1">
      <c r="A144" s="47">
        <v>511115</v>
      </c>
      <c r="B144" s="48" t="s">
        <v>108</v>
      </c>
      <c r="C144" s="83">
        <v>0</v>
      </c>
      <c r="D144" s="83">
        <v>156946038</v>
      </c>
      <c r="E144" s="83">
        <v>0</v>
      </c>
      <c r="F144" s="87">
        <f t="shared" si="16"/>
        <v>156946038</v>
      </c>
      <c r="G144" s="88">
        <v>0</v>
      </c>
      <c r="H144" s="92">
        <f>F144</f>
        <v>156946038</v>
      </c>
      <c r="I144" s="116"/>
    </row>
    <row r="145" spans="1:9" s="10" customFormat="1" ht="19.5" customHeight="1">
      <c r="A145" s="47">
        <v>511117</v>
      </c>
      <c r="B145" s="48" t="s">
        <v>34</v>
      </c>
      <c r="C145" s="83">
        <v>0</v>
      </c>
      <c r="D145" s="83">
        <v>10251758</v>
      </c>
      <c r="E145" s="83">
        <v>0</v>
      </c>
      <c r="F145" s="87">
        <f t="shared" si="16"/>
        <v>10251758</v>
      </c>
      <c r="G145" s="88">
        <v>0</v>
      </c>
      <c r="H145" s="106">
        <f t="shared" si="12"/>
        <v>10251758</v>
      </c>
      <c r="I145" s="116"/>
    </row>
    <row r="146" spans="1:9" s="9" customFormat="1" ht="19.5" customHeight="1">
      <c r="A146" s="51">
        <v>511119</v>
      </c>
      <c r="B146" s="48" t="s">
        <v>67</v>
      </c>
      <c r="C146" s="83">
        <v>0</v>
      </c>
      <c r="D146" s="83">
        <v>225336975</v>
      </c>
      <c r="E146" s="83">
        <v>0</v>
      </c>
      <c r="F146" s="81">
        <f t="shared" si="16"/>
        <v>225336975</v>
      </c>
      <c r="G146" s="80">
        <v>0</v>
      </c>
      <c r="H146" s="94">
        <f t="shared" si="12"/>
        <v>225336975</v>
      </c>
      <c r="I146" s="115"/>
    </row>
    <row r="147" spans="1:9" s="9" customFormat="1" ht="19.5" customHeight="1">
      <c r="A147" s="51">
        <v>511121</v>
      </c>
      <c r="B147" s="48" t="s">
        <v>109</v>
      </c>
      <c r="C147" s="83">
        <v>0</v>
      </c>
      <c r="D147" s="83">
        <v>1250000</v>
      </c>
      <c r="E147" s="83">
        <v>0</v>
      </c>
      <c r="F147" s="81">
        <f t="shared" si="16"/>
        <v>1250000</v>
      </c>
      <c r="G147" s="80">
        <v>0</v>
      </c>
      <c r="H147" s="94">
        <f>F147</f>
        <v>1250000</v>
      </c>
      <c r="I147" s="115"/>
    </row>
    <row r="148" spans="1:9" s="9" customFormat="1" ht="19.5" customHeight="1">
      <c r="A148" s="51" t="s">
        <v>165</v>
      </c>
      <c r="B148" s="48" t="s">
        <v>166</v>
      </c>
      <c r="C148" s="83">
        <v>0</v>
      </c>
      <c r="D148" s="83">
        <v>1200000</v>
      </c>
      <c r="E148" s="83">
        <v>0</v>
      </c>
      <c r="F148" s="81">
        <f t="shared" si="16"/>
        <v>1200000</v>
      </c>
      <c r="G148" s="80">
        <v>0</v>
      </c>
      <c r="H148" s="94">
        <f>F148</f>
        <v>1200000</v>
      </c>
      <c r="I148" s="115"/>
    </row>
    <row r="149" spans="1:9" s="9" customFormat="1" ht="19.5" customHeight="1">
      <c r="A149" s="47">
        <v>511125</v>
      </c>
      <c r="B149" s="48" t="s">
        <v>88</v>
      </c>
      <c r="C149" s="83">
        <v>0</v>
      </c>
      <c r="D149" s="83">
        <v>16012399</v>
      </c>
      <c r="E149" s="83">
        <v>0</v>
      </c>
      <c r="F149" s="87">
        <f t="shared" si="16"/>
        <v>16012399</v>
      </c>
      <c r="G149" s="88">
        <v>0</v>
      </c>
      <c r="H149" s="106">
        <f>F149</f>
        <v>16012399</v>
      </c>
      <c r="I149" s="115"/>
    </row>
    <row r="150" spans="1:9" s="18" customFormat="1" ht="19.5" customHeight="1">
      <c r="A150" s="45">
        <v>530000</v>
      </c>
      <c r="B150" s="46" t="s">
        <v>146</v>
      </c>
      <c r="C150" s="74">
        <v>0</v>
      </c>
      <c r="D150" s="74">
        <f>D151</f>
        <v>62563589</v>
      </c>
      <c r="E150" s="74">
        <f>E151</f>
        <v>0</v>
      </c>
      <c r="F150" s="76">
        <f t="shared" si="16"/>
        <v>62563589</v>
      </c>
      <c r="G150" s="77">
        <v>0</v>
      </c>
      <c r="H150" s="91">
        <f aca="true" t="shared" si="17" ref="H150:H155">F150</f>
        <v>62563589</v>
      </c>
      <c r="I150" s="114"/>
    </row>
    <row r="151" spans="1:9" s="18" customFormat="1" ht="19.5" customHeight="1">
      <c r="A151" s="45">
        <v>536000</v>
      </c>
      <c r="B151" s="46" t="s">
        <v>147</v>
      </c>
      <c r="C151" s="74">
        <v>0</v>
      </c>
      <c r="D151" s="74">
        <f>SUM(D152:D155)</f>
        <v>62563589</v>
      </c>
      <c r="E151" s="74">
        <f>SUM(E152:E155)</f>
        <v>0</v>
      </c>
      <c r="F151" s="76">
        <f t="shared" si="16"/>
        <v>62563589</v>
      </c>
      <c r="G151" s="77">
        <v>0</v>
      </c>
      <c r="H151" s="91">
        <f t="shared" si="17"/>
        <v>62563589</v>
      </c>
      <c r="I151" s="114"/>
    </row>
    <row r="152" spans="1:9" s="10" customFormat="1" ht="19.5" customHeight="1">
      <c r="A152" s="47" t="s">
        <v>148</v>
      </c>
      <c r="B152" s="48" t="s">
        <v>75</v>
      </c>
      <c r="C152" s="83">
        <v>0</v>
      </c>
      <c r="D152" s="83">
        <v>12602722</v>
      </c>
      <c r="E152" s="83">
        <v>0</v>
      </c>
      <c r="F152" s="87">
        <f t="shared" si="16"/>
        <v>12602722</v>
      </c>
      <c r="G152" s="88">
        <v>0</v>
      </c>
      <c r="H152" s="92">
        <f t="shared" si="17"/>
        <v>12602722</v>
      </c>
      <c r="I152" s="116"/>
    </row>
    <row r="153" spans="1:9" s="10" customFormat="1" ht="19.5" customHeight="1">
      <c r="A153" s="47" t="s">
        <v>149</v>
      </c>
      <c r="B153" s="48" t="s">
        <v>93</v>
      </c>
      <c r="C153" s="83">
        <v>0</v>
      </c>
      <c r="D153" s="83">
        <v>1129260</v>
      </c>
      <c r="E153" s="83">
        <v>0</v>
      </c>
      <c r="F153" s="87">
        <f t="shared" si="16"/>
        <v>1129260</v>
      </c>
      <c r="G153" s="88">
        <v>0</v>
      </c>
      <c r="H153" s="106">
        <f t="shared" si="17"/>
        <v>1129260</v>
      </c>
      <c r="I153" s="116"/>
    </row>
    <row r="154" spans="1:9" s="10" customFormat="1" ht="19.5" customHeight="1">
      <c r="A154" s="47" t="s">
        <v>150</v>
      </c>
      <c r="B154" s="48" t="s">
        <v>152</v>
      </c>
      <c r="C154" s="83">
        <v>0</v>
      </c>
      <c r="D154" s="83">
        <v>15904460</v>
      </c>
      <c r="E154" s="83">
        <v>0</v>
      </c>
      <c r="F154" s="81">
        <f t="shared" si="16"/>
        <v>15904460</v>
      </c>
      <c r="G154" s="80">
        <v>0</v>
      </c>
      <c r="H154" s="94">
        <f t="shared" si="17"/>
        <v>15904460</v>
      </c>
      <c r="I154" s="116"/>
    </row>
    <row r="155" spans="1:9" s="10" customFormat="1" ht="19.5" customHeight="1">
      <c r="A155" s="47" t="s">
        <v>151</v>
      </c>
      <c r="B155" s="48" t="s">
        <v>26</v>
      </c>
      <c r="C155" s="83">
        <v>0</v>
      </c>
      <c r="D155" s="83">
        <v>32927147</v>
      </c>
      <c r="E155" s="83">
        <v>0</v>
      </c>
      <c r="F155" s="81">
        <f t="shared" si="16"/>
        <v>32927147</v>
      </c>
      <c r="G155" s="80">
        <v>0</v>
      </c>
      <c r="H155" s="94">
        <f t="shared" si="17"/>
        <v>32927147</v>
      </c>
      <c r="I155" s="116"/>
    </row>
    <row r="156" spans="1:9" s="18" customFormat="1" ht="19.5" customHeight="1">
      <c r="A156" s="45">
        <v>580000</v>
      </c>
      <c r="B156" s="46" t="s">
        <v>156</v>
      </c>
      <c r="C156" s="74">
        <v>0</v>
      </c>
      <c r="D156" s="74">
        <f>D157</f>
        <v>309281</v>
      </c>
      <c r="E156" s="74">
        <f>E157</f>
        <v>309281</v>
      </c>
      <c r="F156" s="107">
        <f t="shared" si="16"/>
        <v>0</v>
      </c>
      <c r="G156" s="77">
        <v>0</v>
      </c>
      <c r="H156" s="105">
        <f aca="true" t="shared" si="18" ref="H156:H161">F156</f>
        <v>0</v>
      </c>
      <c r="I156" s="114"/>
    </row>
    <row r="157" spans="1:9" s="18" customFormat="1" ht="19.5" customHeight="1">
      <c r="A157" s="45">
        <v>580200</v>
      </c>
      <c r="B157" s="46" t="s">
        <v>157</v>
      </c>
      <c r="C157" s="74">
        <v>0</v>
      </c>
      <c r="D157" s="74">
        <f>D158</f>
        <v>309281</v>
      </c>
      <c r="E157" s="74">
        <f>E158</f>
        <v>309281</v>
      </c>
      <c r="F157" s="107">
        <f t="shared" si="16"/>
        <v>0</v>
      </c>
      <c r="G157" s="77">
        <v>0</v>
      </c>
      <c r="H157" s="91">
        <f t="shared" si="18"/>
        <v>0</v>
      </c>
      <c r="I157" s="114"/>
    </row>
    <row r="158" spans="1:9" s="18" customFormat="1" ht="19.5" customHeight="1">
      <c r="A158" s="47">
        <v>580240</v>
      </c>
      <c r="B158" s="48" t="s">
        <v>158</v>
      </c>
      <c r="C158" s="83">
        <v>0</v>
      </c>
      <c r="D158" s="83">
        <v>309281</v>
      </c>
      <c r="E158" s="83">
        <v>309281</v>
      </c>
      <c r="F158" s="108">
        <f t="shared" si="16"/>
        <v>0</v>
      </c>
      <c r="G158" s="88">
        <v>0</v>
      </c>
      <c r="H158" s="106">
        <f t="shared" si="18"/>
        <v>0</v>
      </c>
      <c r="I158" s="114"/>
    </row>
    <row r="159" spans="1:9" s="18" customFormat="1" ht="19.5" customHeight="1">
      <c r="A159" s="45">
        <v>590000</v>
      </c>
      <c r="B159" s="46" t="s">
        <v>168</v>
      </c>
      <c r="C159" s="74">
        <v>0</v>
      </c>
      <c r="D159" s="74">
        <f>D160</f>
        <v>0</v>
      </c>
      <c r="E159" s="74">
        <f>E160</f>
        <v>30661170</v>
      </c>
      <c r="F159" s="107">
        <f t="shared" si="16"/>
        <v>-30661170</v>
      </c>
      <c r="G159" s="77">
        <v>0</v>
      </c>
      <c r="H159" s="105">
        <f t="shared" si="18"/>
        <v>-30661170</v>
      </c>
      <c r="I159" s="114"/>
    </row>
    <row r="160" spans="1:9" s="18" customFormat="1" ht="19.5" customHeight="1">
      <c r="A160" s="45">
        <v>590500</v>
      </c>
      <c r="B160" s="46" t="s">
        <v>168</v>
      </c>
      <c r="C160" s="74">
        <v>0</v>
      </c>
      <c r="D160" s="74">
        <f>D161</f>
        <v>0</v>
      </c>
      <c r="E160" s="74">
        <f>E161</f>
        <v>30661170</v>
      </c>
      <c r="F160" s="107">
        <f t="shared" si="16"/>
        <v>-30661170</v>
      </c>
      <c r="G160" s="77">
        <v>0</v>
      </c>
      <c r="H160" s="91">
        <f t="shared" si="18"/>
        <v>-30661170</v>
      </c>
      <c r="I160" s="114"/>
    </row>
    <row r="161" spans="1:9" s="18" customFormat="1" ht="19.5" customHeight="1">
      <c r="A161" s="47">
        <v>590501</v>
      </c>
      <c r="B161" s="48" t="s">
        <v>169</v>
      </c>
      <c r="C161" s="83">
        <v>0</v>
      </c>
      <c r="D161" s="83">
        <v>0</v>
      </c>
      <c r="E161" s="83">
        <v>30661170</v>
      </c>
      <c r="F161" s="108">
        <f t="shared" si="16"/>
        <v>-30661170</v>
      </c>
      <c r="G161" s="88">
        <v>0</v>
      </c>
      <c r="H161" s="106">
        <f t="shared" si="18"/>
        <v>-30661170</v>
      </c>
      <c r="I161" s="114"/>
    </row>
    <row r="162" spans="1:9" s="19" customFormat="1" ht="19.5" customHeight="1">
      <c r="A162" s="54">
        <v>900000</v>
      </c>
      <c r="B162" s="46" t="s">
        <v>68</v>
      </c>
      <c r="C162" s="74">
        <v>0</v>
      </c>
      <c r="D162" s="74">
        <f>D163+D166</f>
        <v>62674272</v>
      </c>
      <c r="E162" s="74">
        <f>E163+E166</f>
        <v>62674272</v>
      </c>
      <c r="F162" s="96">
        <v>0</v>
      </c>
      <c r="G162" s="102">
        <v>0</v>
      </c>
      <c r="H162" s="109">
        <f aca="true" t="shared" si="19" ref="H162:H168">F162</f>
        <v>0</v>
      </c>
      <c r="I162" s="110"/>
    </row>
    <row r="163" spans="1:9" s="18" customFormat="1" ht="19.5" customHeight="1">
      <c r="A163" s="45">
        <v>930000</v>
      </c>
      <c r="B163" s="46" t="s">
        <v>69</v>
      </c>
      <c r="C163" s="74">
        <v>15687252661</v>
      </c>
      <c r="D163" s="74">
        <f>D164</f>
        <v>59555771</v>
      </c>
      <c r="E163" s="74">
        <f>E164</f>
        <v>3118501</v>
      </c>
      <c r="F163" s="76">
        <f>+C163-D163+E163</f>
        <v>15630815391</v>
      </c>
      <c r="G163" s="77">
        <v>0</v>
      </c>
      <c r="H163" s="91">
        <f t="shared" si="19"/>
        <v>15630815391</v>
      </c>
      <c r="I163" s="114"/>
    </row>
    <row r="164" spans="1:9" s="18" customFormat="1" ht="19.5" customHeight="1">
      <c r="A164" s="45">
        <v>939000</v>
      </c>
      <c r="B164" s="46" t="s">
        <v>70</v>
      </c>
      <c r="C164" s="74">
        <v>15687252661</v>
      </c>
      <c r="D164" s="102">
        <f>D165</f>
        <v>59555771</v>
      </c>
      <c r="E164" s="74">
        <f>E165</f>
        <v>3118501</v>
      </c>
      <c r="F164" s="76">
        <f>+C164-D164+E164</f>
        <v>15630815391</v>
      </c>
      <c r="G164" s="77">
        <v>0</v>
      </c>
      <c r="H164" s="105">
        <f t="shared" si="19"/>
        <v>15630815391</v>
      </c>
      <c r="I164" s="114"/>
    </row>
    <row r="165" spans="1:9" s="10" customFormat="1" ht="19.5" customHeight="1">
      <c r="A165" s="47">
        <v>939090</v>
      </c>
      <c r="B165" s="48" t="s">
        <v>71</v>
      </c>
      <c r="C165" s="83">
        <v>15687252661</v>
      </c>
      <c r="D165" s="86">
        <v>59555771</v>
      </c>
      <c r="E165" s="83">
        <v>3118501</v>
      </c>
      <c r="F165" s="87">
        <f>+C165-D165+E165</f>
        <v>15630815391</v>
      </c>
      <c r="G165" s="88">
        <v>0</v>
      </c>
      <c r="H165" s="92">
        <f t="shared" si="19"/>
        <v>15630815391</v>
      </c>
      <c r="I165" s="116"/>
    </row>
    <row r="166" spans="1:9" s="18" customFormat="1" ht="19.5" customHeight="1">
      <c r="A166" s="45">
        <v>990000</v>
      </c>
      <c r="B166" s="46" t="s">
        <v>72</v>
      </c>
      <c r="C166" s="74">
        <v>15687252661</v>
      </c>
      <c r="D166" s="74">
        <f>D167</f>
        <v>3118501</v>
      </c>
      <c r="E166" s="74">
        <f>E167</f>
        <v>59555771</v>
      </c>
      <c r="F166" s="76">
        <f>+C166+D166-E166</f>
        <v>15630815391</v>
      </c>
      <c r="G166" s="77">
        <v>0</v>
      </c>
      <c r="H166" s="105">
        <f t="shared" si="19"/>
        <v>15630815391</v>
      </c>
      <c r="I166" s="114"/>
    </row>
    <row r="167" spans="1:9" s="18" customFormat="1" ht="19.5" customHeight="1">
      <c r="A167" s="45">
        <v>991500</v>
      </c>
      <c r="B167" s="46" t="s">
        <v>78</v>
      </c>
      <c r="C167" s="74">
        <v>15687252661</v>
      </c>
      <c r="D167" s="102">
        <f>D168</f>
        <v>3118501</v>
      </c>
      <c r="E167" s="74">
        <f>E168</f>
        <v>59555771</v>
      </c>
      <c r="F167" s="76">
        <f>+C167+D167-E167</f>
        <v>15630815391</v>
      </c>
      <c r="G167" s="77">
        <v>0</v>
      </c>
      <c r="H167" s="91">
        <f t="shared" si="19"/>
        <v>15630815391</v>
      </c>
      <c r="I167" s="114"/>
    </row>
    <row r="168" spans="1:9" s="10" customFormat="1" ht="19.5" customHeight="1">
      <c r="A168" s="47">
        <v>991590</v>
      </c>
      <c r="B168" s="48" t="s">
        <v>73</v>
      </c>
      <c r="C168" s="83">
        <v>15687252661</v>
      </c>
      <c r="D168" s="80">
        <v>3118501</v>
      </c>
      <c r="E168" s="95">
        <v>59555771</v>
      </c>
      <c r="F168" s="87">
        <f>+C168+D168-E168</f>
        <v>15630815391</v>
      </c>
      <c r="G168" s="88">
        <v>0</v>
      </c>
      <c r="H168" s="92">
        <f t="shared" si="19"/>
        <v>15630815391</v>
      </c>
      <c r="I168" s="116"/>
    </row>
    <row r="169" spans="1:9" s="10" customFormat="1" ht="19.5" customHeight="1">
      <c r="A169" s="117"/>
      <c r="B169" s="118"/>
      <c r="C169" s="119"/>
      <c r="D169" s="120"/>
      <c r="E169" s="121"/>
      <c r="F169" s="122"/>
      <c r="G169" s="123"/>
      <c r="H169" s="121"/>
      <c r="I169" s="116"/>
    </row>
    <row r="170" spans="1:9" s="10" customFormat="1" ht="19.5" customHeight="1">
      <c r="A170" s="117"/>
      <c r="B170" s="118"/>
      <c r="C170" s="119"/>
      <c r="D170" s="120"/>
      <c r="E170" s="121"/>
      <c r="F170" s="122"/>
      <c r="G170" s="123"/>
      <c r="H170" s="121"/>
      <c r="I170" s="116"/>
    </row>
    <row r="171" spans="1:9" s="10" customFormat="1" ht="19.5" customHeight="1">
      <c r="A171" s="117"/>
      <c r="B171" s="118"/>
      <c r="C171" s="119"/>
      <c r="D171" s="120"/>
      <c r="E171" s="121"/>
      <c r="F171" s="122"/>
      <c r="G171" s="123"/>
      <c r="H171" s="121"/>
      <c r="I171" s="116"/>
    </row>
    <row r="172" spans="1:9" s="10" customFormat="1" ht="19.5" customHeight="1">
      <c r="A172" s="25"/>
      <c r="B172" s="6"/>
      <c r="C172" s="26"/>
      <c r="D172" s="27"/>
      <c r="E172" s="27"/>
      <c r="F172" s="28"/>
      <c r="G172" s="29"/>
      <c r="H172" s="30"/>
      <c r="I172" s="116"/>
    </row>
    <row r="173" spans="1:9" s="10" customFormat="1" ht="19.5" customHeight="1">
      <c r="A173" s="25"/>
      <c r="B173" s="6"/>
      <c r="C173" s="26"/>
      <c r="D173" s="27"/>
      <c r="E173" s="27"/>
      <c r="F173" s="28"/>
      <c r="G173" s="29"/>
      <c r="H173" s="30"/>
      <c r="I173" s="116"/>
    </row>
    <row r="174" spans="1:9" s="19" customFormat="1" ht="19.5" customHeight="1">
      <c r="A174" s="21"/>
      <c r="B174" s="15"/>
      <c r="C174" s="15"/>
      <c r="D174" s="15"/>
      <c r="E174" s="22"/>
      <c r="F174" s="22"/>
      <c r="G174" s="23"/>
      <c r="H174" s="23"/>
      <c r="I174" s="110"/>
    </row>
    <row r="175" spans="1:9" s="9" customFormat="1" ht="19.5" customHeight="1">
      <c r="A175" s="21"/>
      <c r="B175" s="17" t="s">
        <v>183</v>
      </c>
      <c r="C175" s="5"/>
      <c r="D175" s="13"/>
      <c r="E175" s="127" t="s">
        <v>97</v>
      </c>
      <c r="F175" s="127"/>
      <c r="G175" s="31"/>
      <c r="H175" s="24"/>
      <c r="I175" s="115"/>
    </row>
    <row r="176" spans="1:9" s="10" customFormat="1" ht="19.5" customHeight="1">
      <c r="A176" s="12"/>
      <c r="B176" s="16" t="s">
        <v>173</v>
      </c>
      <c r="C176" s="5"/>
      <c r="D176" s="13"/>
      <c r="E176" s="129" t="s">
        <v>98</v>
      </c>
      <c r="F176" s="129"/>
      <c r="G176" s="129"/>
      <c r="H176" s="12"/>
      <c r="I176" s="116"/>
    </row>
    <row r="177" spans="1:9" s="10" customFormat="1" ht="19.5" customHeight="1">
      <c r="A177" s="12"/>
      <c r="B177" s="16"/>
      <c r="C177" s="5"/>
      <c r="D177" s="13"/>
      <c r="E177" s="132"/>
      <c r="F177" s="132"/>
      <c r="G177" s="31"/>
      <c r="H177" s="12"/>
      <c r="I177" s="116"/>
    </row>
    <row r="178" spans="1:9" s="10" customFormat="1" ht="19.5" customHeight="1">
      <c r="A178" s="12"/>
      <c r="B178" s="16"/>
      <c r="C178" s="5"/>
      <c r="D178" s="13"/>
      <c r="E178" s="133"/>
      <c r="F178" s="133"/>
      <c r="G178" s="133"/>
      <c r="H178" s="12"/>
      <c r="I178" s="116"/>
    </row>
    <row r="179" spans="1:9" s="10" customFormat="1" ht="19.5" customHeight="1">
      <c r="A179" s="12"/>
      <c r="B179" s="5"/>
      <c r="C179" s="5"/>
      <c r="D179" s="13"/>
      <c r="E179" s="14"/>
      <c r="F179" s="14"/>
      <c r="G179" s="12"/>
      <c r="H179" s="12"/>
      <c r="I179" s="116"/>
    </row>
    <row r="180" spans="1:9" s="10" customFormat="1" ht="19.5" customHeight="1">
      <c r="A180" s="8"/>
      <c r="B180" s="9"/>
      <c r="C180" s="9"/>
      <c r="E180" s="11"/>
      <c r="F180" s="11"/>
      <c r="G180" s="8"/>
      <c r="H180" s="8"/>
      <c r="I180" s="116"/>
    </row>
    <row r="181" spans="1:9" s="10" customFormat="1" ht="19.5" customHeight="1">
      <c r="A181" s="8"/>
      <c r="B181" s="9"/>
      <c r="C181" s="9"/>
      <c r="E181" s="11"/>
      <c r="F181" s="11"/>
      <c r="G181" s="8"/>
      <c r="H181" s="8"/>
      <c r="I181" s="116"/>
    </row>
    <row r="182" spans="1:9" s="10" customFormat="1" ht="19.5" customHeight="1">
      <c r="A182" s="8"/>
      <c r="B182" s="9"/>
      <c r="C182" s="9"/>
      <c r="E182" s="11"/>
      <c r="F182" s="11"/>
      <c r="G182" s="8"/>
      <c r="H182" s="8"/>
      <c r="I182" s="116"/>
    </row>
    <row r="183" spans="1:9" s="10" customFormat="1" ht="19.5" customHeight="1">
      <c r="A183" s="8"/>
      <c r="B183" s="9"/>
      <c r="C183" s="9"/>
      <c r="E183" s="11"/>
      <c r="F183" s="11"/>
      <c r="G183" s="8"/>
      <c r="H183" s="8"/>
      <c r="I183" s="116"/>
    </row>
    <row r="184" spans="1:9" s="10" customFormat="1" ht="19.5" customHeight="1">
      <c r="A184" s="8"/>
      <c r="B184" s="9"/>
      <c r="C184" s="9"/>
      <c r="E184" s="11"/>
      <c r="F184" s="11"/>
      <c r="G184" s="8"/>
      <c r="H184" s="8"/>
      <c r="I184" s="116"/>
    </row>
    <row r="185" spans="1:9" s="10" customFormat="1" ht="19.5" customHeight="1">
      <c r="A185" s="8"/>
      <c r="B185" s="9"/>
      <c r="C185" s="9"/>
      <c r="E185" s="11"/>
      <c r="F185" s="11"/>
      <c r="G185" s="8"/>
      <c r="H185" s="8"/>
      <c r="I185" s="116"/>
    </row>
    <row r="186" spans="1:9" s="10" customFormat="1" ht="19.5" customHeight="1">
      <c r="A186" s="8"/>
      <c r="B186" s="9"/>
      <c r="C186" s="9"/>
      <c r="E186" s="11"/>
      <c r="F186" s="11"/>
      <c r="G186" s="8"/>
      <c r="H186" s="8"/>
      <c r="I186" s="116"/>
    </row>
    <row r="187" spans="1:9" s="10" customFormat="1" ht="19.5" customHeight="1">
      <c r="A187" s="8"/>
      <c r="B187" s="9"/>
      <c r="C187" s="9"/>
      <c r="E187" s="11"/>
      <c r="F187" s="11"/>
      <c r="G187" s="8"/>
      <c r="H187" s="8"/>
      <c r="I187" s="116"/>
    </row>
    <row r="188" spans="1:9" s="10" customFormat="1" ht="19.5" customHeight="1">
      <c r="A188" s="8"/>
      <c r="B188" s="9"/>
      <c r="C188" s="9"/>
      <c r="E188" s="11"/>
      <c r="F188" s="11"/>
      <c r="G188" s="8"/>
      <c r="H188" s="8"/>
      <c r="I188" s="116"/>
    </row>
    <row r="189" spans="1:9" s="10" customFormat="1" ht="19.5" customHeight="1">
      <c r="A189" s="8"/>
      <c r="B189" s="9"/>
      <c r="C189" s="9"/>
      <c r="E189" s="11"/>
      <c r="F189" s="11"/>
      <c r="G189" s="8"/>
      <c r="H189" s="8"/>
      <c r="I189" s="116"/>
    </row>
    <row r="190" spans="1:9" s="10" customFormat="1" ht="19.5" customHeight="1">
      <c r="A190" s="8"/>
      <c r="B190" s="9"/>
      <c r="C190" s="9"/>
      <c r="E190" s="11"/>
      <c r="F190" s="11"/>
      <c r="G190" s="8"/>
      <c r="H190" s="8"/>
      <c r="I190" s="116"/>
    </row>
    <row r="191" spans="1:9" s="10" customFormat="1" ht="19.5" customHeight="1">
      <c r="A191" s="8"/>
      <c r="B191" s="9"/>
      <c r="C191" s="9"/>
      <c r="E191" s="11"/>
      <c r="F191" s="11"/>
      <c r="G191" s="8"/>
      <c r="H191" s="8"/>
      <c r="I191" s="116"/>
    </row>
    <row r="192" spans="1:9" s="10" customFormat="1" ht="19.5" customHeight="1">
      <c r="A192" s="8"/>
      <c r="B192" s="9"/>
      <c r="C192" s="9"/>
      <c r="E192" s="11"/>
      <c r="F192" s="11"/>
      <c r="G192" s="8"/>
      <c r="H192" s="8"/>
      <c r="I192" s="116"/>
    </row>
    <row r="193" spans="1:9" s="10" customFormat="1" ht="19.5" customHeight="1">
      <c r="A193" s="8"/>
      <c r="B193" s="9"/>
      <c r="C193" s="9"/>
      <c r="E193" s="11"/>
      <c r="F193" s="11"/>
      <c r="G193" s="8"/>
      <c r="H193" s="8"/>
      <c r="I193" s="116"/>
    </row>
    <row r="194" spans="1:9" s="10" customFormat="1" ht="19.5" customHeight="1">
      <c r="A194" s="8"/>
      <c r="B194" s="9"/>
      <c r="C194" s="9"/>
      <c r="E194" s="11"/>
      <c r="F194" s="11"/>
      <c r="G194" s="8"/>
      <c r="H194" s="8"/>
      <c r="I194" s="116"/>
    </row>
    <row r="195" spans="1:9" s="10" customFormat="1" ht="19.5" customHeight="1">
      <c r="A195" s="8"/>
      <c r="B195" s="9"/>
      <c r="C195" s="9"/>
      <c r="E195" s="11"/>
      <c r="F195" s="11"/>
      <c r="G195" s="8"/>
      <c r="H195" s="8"/>
      <c r="I195" s="116"/>
    </row>
    <row r="196" spans="1:9" s="10" customFormat="1" ht="19.5" customHeight="1">
      <c r="A196" s="8"/>
      <c r="B196" s="9"/>
      <c r="C196" s="9"/>
      <c r="E196" s="11"/>
      <c r="F196" s="11"/>
      <c r="G196" s="8"/>
      <c r="H196" s="8"/>
      <c r="I196" s="116"/>
    </row>
    <row r="197" spans="1:9" s="10" customFormat="1" ht="19.5" customHeight="1">
      <c r="A197" s="8"/>
      <c r="B197" s="9"/>
      <c r="C197" s="9"/>
      <c r="E197" s="11"/>
      <c r="F197" s="11"/>
      <c r="G197" s="8"/>
      <c r="H197" s="8"/>
      <c r="I197" s="116"/>
    </row>
    <row r="198" spans="1:9" s="10" customFormat="1" ht="19.5" customHeight="1">
      <c r="A198" s="8"/>
      <c r="B198" s="9"/>
      <c r="C198" s="9"/>
      <c r="E198" s="11"/>
      <c r="F198" s="11"/>
      <c r="G198" s="8"/>
      <c r="H198" s="8"/>
      <c r="I198" s="116"/>
    </row>
    <row r="199" spans="1:9" s="10" customFormat="1" ht="19.5" customHeight="1">
      <c r="A199" s="8"/>
      <c r="B199" s="9"/>
      <c r="C199" s="9"/>
      <c r="E199" s="11"/>
      <c r="F199" s="11"/>
      <c r="G199" s="8"/>
      <c r="H199" s="8"/>
      <c r="I199" s="116"/>
    </row>
    <row r="200" spans="1:9" s="10" customFormat="1" ht="19.5" customHeight="1">
      <c r="A200" s="8"/>
      <c r="B200" s="9"/>
      <c r="C200" s="9"/>
      <c r="E200" s="11"/>
      <c r="F200" s="11"/>
      <c r="G200" s="8"/>
      <c r="H200" s="8"/>
      <c r="I200" s="116"/>
    </row>
    <row r="201" spans="1:9" s="10" customFormat="1" ht="19.5" customHeight="1">
      <c r="A201" s="8"/>
      <c r="B201" s="9"/>
      <c r="C201" s="9"/>
      <c r="E201" s="11"/>
      <c r="F201" s="11"/>
      <c r="G201" s="8"/>
      <c r="H201" s="8"/>
      <c r="I201" s="116"/>
    </row>
    <row r="202" spans="1:9" s="10" customFormat="1" ht="19.5" customHeight="1">
      <c r="A202" s="8"/>
      <c r="B202" s="9"/>
      <c r="C202" s="9"/>
      <c r="E202" s="11"/>
      <c r="F202" s="11"/>
      <c r="G202" s="8"/>
      <c r="H202" s="8"/>
      <c r="I202" s="116"/>
    </row>
    <row r="203" spans="1:9" s="10" customFormat="1" ht="19.5" customHeight="1">
      <c r="A203" s="8"/>
      <c r="B203" s="9"/>
      <c r="C203" s="9"/>
      <c r="E203" s="11"/>
      <c r="F203" s="11"/>
      <c r="G203" s="8"/>
      <c r="H203" s="8"/>
      <c r="I203" s="116"/>
    </row>
    <row r="204" spans="1:9" s="10" customFormat="1" ht="19.5" customHeight="1">
      <c r="A204" s="8"/>
      <c r="B204" s="9"/>
      <c r="C204" s="9"/>
      <c r="E204" s="11"/>
      <c r="F204" s="11"/>
      <c r="G204" s="8"/>
      <c r="H204" s="8"/>
      <c r="I204" s="116"/>
    </row>
    <row r="205" spans="1:9" s="10" customFormat="1" ht="19.5" customHeight="1">
      <c r="A205" s="8"/>
      <c r="B205" s="9"/>
      <c r="C205" s="9"/>
      <c r="E205" s="11"/>
      <c r="F205" s="11"/>
      <c r="G205" s="8"/>
      <c r="H205" s="8"/>
      <c r="I205" s="116"/>
    </row>
    <row r="206" spans="1:9" s="10" customFormat="1" ht="19.5" customHeight="1">
      <c r="A206" s="8"/>
      <c r="B206" s="9"/>
      <c r="C206" s="9"/>
      <c r="E206" s="11"/>
      <c r="F206" s="11"/>
      <c r="G206" s="8"/>
      <c r="H206" s="8"/>
      <c r="I206" s="116"/>
    </row>
    <row r="207" spans="1:9" s="10" customFormat="1" ht="19.5" customHeight="1">
      <c r="A207" s="8"/>
      <c r="B207" s="9"/>
      <c r="C207" s="9"/>
      <c r="E207" s="11"/>
      <c r="F207" s="11"/>
      <c r="G207" s="8"/>
      <c r="H207" s="8"/>
      <c r="I207" s="116"/>
    </row>
    <row r="208" spans="1:9" s="10" customFormat="1" ht="19.5" customHeight="1">
      <c r="A208" s="8"/>
      <c r="B208" s="9"/>
      <c r="C208" s="9"/>
      <c r="E208" s="11"/>
      <c r="F208" s="11"/>
      <c r="G208" s="8"/>
      <c r="H208" s="8"/>
      <c r="I208" s="116"/>
    </row>
    <row r="209" spans="1:9" s="10" customFormat="1" ht="19.5" customHeight="1">
      <c r="A209" s="8"/>
      <c r="B209" s="9"/>
      <c r="C209" s="9"/>
      <c r="E209" s="11"/>
      <c r="F209" s="11"/>
      <c r="G209" s="8"/>
      <c r="H209" s="8"/>
      <c r="I209" s="116"/>
    </row>
    <row r="210" spans="1:9" s="10" customFormat="1" ht="19.5" customHeight="1">
      <c r="A210" s="8"/>
      <c r="B210" s="9"/>
      <c r="C210" s="9"/>
      <c r="E210" s="11"/>
      <c r="F210" s="11"/>
      <c r="G210" s="8"/>
      <c r="H210" s="8"/>
      <c r="I210" s="116"/>
    </row>
    <row r="211" spans="1:9" s="10" customFormat="1" ht="19.5" customHeight="1">
      <c r="A211" s="8"/>
      <c r="B211" s="9"/>
      <c r="C211" s="9"/>
      <c r="E211" s="11"/>
      <c r="F211" s="11"/>
      <c r="G211" s="8"/>
      <c r="H211" s="8"/>
      <c r="I211" s="116"/>
    </row>
    <row r="212" spans="1:9" s="10" customFormat="1" ht="19.5" customHeight="1">
      <c r="A212" s="8"/>
      <c r="B212" s="9"/>
      <c r="C212" s="9"/>
      <c r="E212" s="11"/>
      <c r="F212" s="11"/>
      <c r="G212" s="8"/>
      <c r="H212" s="8"/>
      <c r="I212" s="116"/>
    </row>
    <row r="213" spans="1:9" s="10" customFormat="1" ht="19.5" customHeight="1">
      <c r="A213" s="8"/>
      <c r="B213" s="9"/>
      <c r="C213" s="9"/>
      <c r="E213" s="11"/>
      <c r="F213" s="11"/>
      <c r="G213" s="8"/>
      <c r="H213" s="8"/>
      <c r="I213" s="116"/>
    </row>
    <row r="214" spans="1:9" s="10" customFormat="1" ht="19.5" customHeight="1">
      <c r="A214" s="8"/>
      <c r="B214" s="9"/>
      <c r="C214" s="9"/>
      <c r="E214" s="11"/>
      <c r="F214" s="11"/>
      <c r="G214" s="8"/>
      <c r="H214" s="8"/>
      <c r="I214" s="116"/>
    </row>
    <row r="215" spans="1:9" s="10" customFormat="1" ht="19.5" customHeight="1">
      <c r="A215" s="8"/>
      <c r="B215" s="9"/>
      <c r="C215" s="9"/>
      <c r="E215" s="11"/>
      <c r="F215" s="11"/>
      <c r="G215" s="8"/>
      <c r="H215" s="8"/>
      <c r="I215" s="116"/>
    </row>
    <row r="216" spans="1:9" s="10" customFormat="1" ht="19.5" customHeight="1">
      <c r="A216" s="8"/>
      <c r="B216" s="9"/>
      <c r="C216" s="9"/>
      <c r="E216" s="11"/>
      <c r="F216" s="11"/>
      <c r="G216" s="8"/>
      <c r="H216" s="8"/>
      <c r="I216" s="116"/>
    </row>
    <row r="217" spans="1:9" s="10" customFormat="1" ht="19.5" customHeight="1">
      <c r="A217" s="8"/>
      <c r="B217" s="9"/>
      <c r="C217" s="9"/>
      <c r="E217" s="11"/>
      <c r="F217" s="11"/>
      <c r="G217" s="8"/>
      <c r="H217" s="8"/>
      <c r="I217" s="116"/>
    </row>
    <row r="218" spans="1:9" s="10" customFormat="1" ht="19.5" customHeight="1">
      <c r="A218" s="8"/>
      <c r="B218" s="9"/>
      <c r="C218" s="9"/>
      <c r="E218" s="11"/>
      <c r="F218" s="11"/>
      <c r="G218" s="8"/>
      <c r="H218" s="8"/>
      <c r="I218" s="116"/>
    </row>
    <row r="219" spans="1:9" s="10" customFormat="1" ht="19.5" customHeight="1">
      <c r="A219" s="8"/>
      <c r="B219" s="9"/>
      <c r="C219" s="9"/>
      <c r="E219" s="11"/>
      <c r="F219" s="11"/>
      <c r="G219" s="8"/>
      <c r="H219" s="8"/>
      <c r="I219" s="116"/>
    </row>
    <row r="220" spans="1:9" s="10" customFormat="1" ht="19.5" customHeight="1">
      <c r="A220" s="8"/>
      <c r="B220" s="9"/>
      <c r="C220" s="9"/>
      <c r="E220" s="11"/>
      <c r="F220" s="11"/>
      <c r="G220" s="8"/>
      <c r="H220" s="8"/>
      <c r="I220" s="116"/>
    </row>
    <row r="221" spans="1:9" s="10" customFormat="1" ht="19.5" customHeight="1">
      <c r="A221" s="8"/>
      <c r="B221" s="9"/>
      <c r="C221" s="9"/>
      <c r="E221" s="11"/>
      <c r="F221" s="11"/>
      <c r="G221" s="8"/>
      <c r="H221" s="8"/>
      <c r="I221" s="116"/>
    </row>
    <row r="222" spans="1:9" s="10" customFormat="1" ht="19.5" customHeight="1">
      <c r="A222" s="8"/>
      <c r="B222" s="9"/>
      <c r="C222" s="9"/>
      <c r="E222" s="11"/>
      <c r="F222" s="11"/>
      <c r="G222" s="8"/>
      <c r="H222" s="8"/>
      <c r="I222" s="116"/>
    </row>
    <row r="223" spans="1:9" s="10" customFormat="1" ht="19.5" customHeight="1">
      <c r="A223" s="8"/>
      <c r="B223" s="9"/>
      <c r="C223" s="9"/>
      <c r="E223" s="11"/>
      <c r="F223" s="11"/>
      <c r="G223" s="8"/>
      <c r="H223" s="8"/>
      <c r="I223" s="116"/>
    </row>
    <row r="224" spans="1:9" s="10" customFormat="1" ht="19.5" customHeight="1">
      <c r="A224" s="8"/>
      <c r="B224" s="9"/>
      <c r="C224" s="9"/>
      <c r="E224" s="11"/>
      <c r="F224" s="11"/>
      <c r="G224" s="8"/>
      <c r="H224" s="8"/>
      <c r="I224" s="116"/>
    </row>
    <row r="225" spans="1:9" s="10" customFormat="1" ht="19.5" customHeight="1">
      <c r="A225" s="8"/>
      <c r="B225" s="9"/>
      <c r="C225" s="9"/>
      <c r="E225" s="11"/>
      <c r="F225" s="11"/>
      <c r="G225" s="8"/>
      <c r="H225" s="8"/>
      <c r="I225" s="116"/>
    </row>
    <row r="226" spans="1:9" s="10" customFormat="1" ht="19.5" customHeight="1">
      <c r="A226" s="8"/>
      <c r="B226" s="9"/>
      <c r="C226" s="9"/>
      <c r="E226" s="11"/>
      <c r="F226" s="11"/>
      <c r="G226" s="8"/>
      <c r="H226" s="8"/>
      <c r="I226" s="116"/>
    </row>
    <row r="227" spans="1:9" s="10" customFormat="1" ht="19.5" customHeight="1">
      <c r="A227" s="8"/>
      <c r="B227" s="9"/>
      <c r="C227" s="9"/>
      <c r="E227" s="11"/>
      <c r="F227" s="11"/>
      <c r="G227" s="8"/>
      <c r="H227" s="8"/>
      <c r="I227" s="116"/>
    </row>
    <row r="228" spans="1:9" s="10" customFormat="1" ht="19.5" customHeight="1">
      <c r="A228" s="8"/>
      <c r="B228" s="9"/>
      <c r="C228" s="9"/>
      <c r="E228" s="11"/>
      <c r="F228" s="11"/>
      <c r="G228" s="8"/>
      <c r="H228" s="8"/>
      <c r="I228" s="116"/>
    </row>
    <row r="229" spans="1:9" s="10" customFormat="1" ht="19.5" customHeight="1">
      <c r="A229" s="8"/>
      <c r="B229" s="9"/>
      <c r="C229" s="9"/>
      <c r="E229" s="11"/>
      <c r="F229" s="11"/>
      <c r="G229" s="8"/>
      <c r="H229" s="8"/>
      <c r="I229" s="116"/>
    </row>
    <row r="230" spans="1:9" s="10" customFormat="1" ht="19.5" customHeight="1">
      <c r="A230" s="8"/>
      <c r="B230" s="9"/>
      <c r="C230" s="9"/>
      <c r="E230" s="11"/>
      <c r="F230" s="11"/>
      <c r="G230" s="8"/>
      <c r="H230" s="8"/>
      <c r="I230" s="116"/>
    </row>
    <row r="231" spans="1:9" s="10" customFormat="1" ht="19.5" customHeight="1">
      <c r="A231" s="8"/>
      <c r="B231" s="9"/>
      <c r="C231" s="9"/>
      <c r="E231" s="11"/>
      <c r="F231" s="11"/>
      <c r="G231" s="8"/>
      <c r="H231" s="8"/>
      <c r="I231" s="116"/>
    </row>
    <row r="232" spans="1:9" s="10" customFormat="1" ht="19.5" customHeight="1">
      <c r="A232" s="8"/>
      <c r="B232" s="9"/>
      <c r="C232" s="9"/>
      <c r="E232" s="11"/>
      <c r="F232" s="11"/>
      <c r="G232" s="8"/>
      <c r="H232" s="8"/>
      <c r="I232" s="116"/>
    </row>
    <row r="233" spans="1:9" s="10" customFormat="1" ht="19.5" customHeight="1">
      <c r="A233" s="8"/>
      <c r="B233" s="9"/>
      <c r="C233" s="9"/>
      <c r="E233" s="11"/>
      <c r="F233" s="11"/>
      <c r="G233" s="8"/>
      <c r="H233" s="8"/>
      <c r="I233" s="116"/>
    </row>
    <row r="234" spans="1:9" s="10" customFormat="1" ht="19.5" customHeight="1">
      <c r="A234" s="8"/>
      <c r="B234" s="9"/>
      <c r="C234" s="9"/>
      <c r="E234" s="11"/>
      <c r="F234" s="11"/>
      <c r="G234" s="8"/>
      <c r="H234" s="8"/>
      <c r="I234" s="116"/>
    </row>
    <row r="235" spans="1:9" s="10" customFormat="1" ht="19.5" customHeight="1">
      <c r="A235" s="8"/>
      <c r="B235" s="9"/>
      <c r="C235" s="9"/>
      <c r="E235" s="11"/>
      <c r="F235" s="11"/>
      <c r="G235" s="8"/>
      <c r="H235" s="8"/>
      <c r="I235" s="116"/>
    </row>
    <row r="236" spans="1:9" s="10" customFormat="1" ht="19.5" customHeight="1">
      <c r="A236" s="8"/>
      <c r="B236" s="9"/>
      <c r="C236" s="9"/>
      <c r="E236" s="11"/>
      <c r="F236" s="11"/>
      <c r="G236" s="8"/>
      <c r="H236" s="8"/>
      <c r="I236" s="116"/>
    </row>
  </sheetData>
  <sheetProtection/>
  <autoFilter ref="A11:H168"/>
  <mergeCells count="11">
    <mergeCell ref="E178:G178"/>
    <mergeCell ref="C11:C12"/>
    <mergeCell ref="D11:D12"/>
    <mergeCell ref="E11:E12"/>
    <mergeCell ref="F11:F12"/>
    <mergeCell ref="G11:G12"/>
    <mergeCell ref="E175:F175"/>
    <mergeCell ref="A1:H1"/>
    <mergeCell ref="E176:G176"/>
    <mergeCell ref="H11:H12"/>
    <mergeCell ref="E177:F177"/>
  </mergeCells>
  <printOptions horizontalCentered="1"/>
  <pageMargins left="0.6692913385826772" right="0.3937007874015748" top="0.3937007874015748" bottom="0.3937007874015748" header="0" footer="0.1968503937007874"/>
  <pageSetup orientation="portrait" scale="40" r:id="rId1"/>
  <headerFooter alignWithMargins="0">
    <oddFooter>&amp;RPágina &amp;P de &amp;N</oddFooter>
  </headerFooter>
  <rowBreaks count="2" manualBreakCount="2">
    <brk id="90" max="7" man="1"/>
    <brk id="177" max="7" man="1"/>
  </rowBreaks>
  <colBreaks count="1" manualBreakCount="1">
    <brk id="8" max="65535" man="1"/>
  </colBreaks>
  <ignoredErrors>
    <ignoredError sqref="D30:E30 D36:E36 D62:E62 D123:E123 D113:E113 D48:E48 C142 C39" formulaRange="1"/>
    <ignoredError sqref="F52:F53 D92:E92 D137" formula="1"/>
    <ignoredError sqref="A129:A136 B150 A155 A152 A153 A154 A138 A147:A148 A64:A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Contaduria General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fbautista</dc:creator>
  <cp:keywords/>
  <dc:description/>
  <cp:lastModifiedBy>Joan Jose Navas Diaz</cp:lastModifiedBy>
  <cp:lastPrinted>2020-02-12T15:35:45Z</cp:lastPrinted>
  <dcterms:created xsi:type="dcterms:W3CDTF">2006-05-30T16:46:10Z</dcterms:created>
  <dcterms:modified xsi:type="dcterms:W3CDTF">2020-09-28T16:11:56Z</dcterms:modified>
  <cp:category/>
  <cp:version/>
  <cp:contentType/>
  <cp:contentStatus/>
</cp:coreProperties>
</file>